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codeName="ThisWorkbook" defaultThemeVersion="124226"/>
  <mc:AlternateContent xmlns:mc="http://schemas.openxmlformats.org/markup-compatibility/2006">
    <mc:Choice Requires="x15">
      <x15ac:absPath xmlns:x15ac="http://schemas.microsoft.com/office/spreadsheetml/2010/11/ac" url="P:\Provozni\Provoz odd\veřejné zakázky, IZ, smlouvy\25_učevba fyziky\VZ\"/>
    </mc:Choice>
  </mc:AlternateContent>
  <xr:revisionPtr revIDLastSave="0" documentId="13_ncr:1_{DD3E4C9F-4AE3-47B7-BFD5-1BD8DC302124}" xr6:coauthVersionLast="47" xr6:coauthVersionMax="47" xr10:uidLastSave="{00000000-0000-0000-0000-000000000000}"/>
  <bookViews>
    <workbookView xWindow="29925" yWindow="1125" windowWidth="20505" windowHeight="14130" xr2:uid="{00000000-000D-0000-FFFF-FFFF00000000}"/>
  </bookViews>
  <sheets>
    <sheet name="Krycí list" sheetId="1" r:id="rId1"/>
    <sheet name="Rekapitulace" sheetId="2" r:id="rId2"/>
    <sheet name="AVT" sheetId="5" r:id="rId3"/>
    <sheet name="Nábytek" sheetId="6" r:id="rId4"/>
    <sheet name="#Figury" sheetId="4" state="hidden" r:id="rId5"/>
  </sheets>
  <definedNames>
    <definedName name="_xlnm.Print_Titles" localSheetId="2">AVT!$11:$13</definedName>
    <definedName name="_xlnm.Print_Titles" localSheetId="3">Nábytek!$11:$13</definedName>
    <definedName name="_xlnm.Print_Titles" localSheetId="1">Rekapitulace!$11:$13</definedName>
    <definedName name="_xlnm.Print_Area" localSheetId="2">AVT!$A$1:$I$50</definedName>
    <definedName name="_xlnm.Print_Area" localSheetId="3">Nábytek!$A$1:$I$31</definedName>
    <definedName name="Z_65E3123D_ED26_44E3_A414_09EEEF825484_.wvu.Cols" localSheetId="2" hidden="1">AVT!#REF!,AVT!#REF!,AVT!#REF!</definedName>
    <definedName name="Z_65E3123D_ED26_44E3_A414_09EEEF825484_.wvu.Cols" localSheetId="3" hidden="1">Nábytek!#REF!,Nábytek!#REF!,Nábytek!#REF!</definedName>
    <definedName name="Z_65E3123D_ED26_44E3_A414_09EEEF825484_.wvu.Cols" localSheetId="1" hidden="1">Rekapitulace!#REF!</definedName>
    <definedName name="Z_65E3123D_ED26_44E3_A414_09EEEF825484_.wvu.PrintArea" localSheetId="2" hidden="1">AVT!$A$1:$I$50</definedName>
    <definedName name="Z_65E3123D_ED26_44E3_A414_09EEEF825484_.wvu.PrintArea" localSheetId="3" hidden="1">Nábytek!$A$1:$I$31</definedName>
    <definedName name="Z_65E3123D_ED26_44E3_A414_09EEEF825484_.wvu.PrintTitles" localSheetId="2" hidden="1">AVT!$11:$13</definedName>
    <definedName name="Z_65E3123D_ED26_44E3_A414_09EEEF825484_.wvu.PrintTitles" localSheetId="3" hidden="1">Nábytek!$11:$13</definedName>
    <definedName name="Z_65E3123D_ED26_44E3_A414_09EEEF825484_.wvu.PrintTitles" localSheetId="1" hidden="1">Rekapitulace!$11:$13</definedName>
    <definedName name="Z_65E3123D_ED26_44E3_A414_09EEEF825484_.wvu.Rows" localSheetId="2" hidden="1">AVT!#REF!,AVT!#REF!,AVT!#REF!,AVT!#REF!,AVT!#REF!,AVT!#REF!,AVT!#REF!,AVT!#REF!,AVT!#REF!,AVT!#REF!,AVT!#REF!,AVT!#REF!,AVT!#REF!,AVT!#REF!,AVT!#REF!,AVT!#REF!,AVT!#REF!,AVT!#REF!,AVT!#REF!,AVT!#REF!,AVT!#REF!,AVT!#REF!,AVT!#REF!,AVT!#REF!,AVT!#REF!,AVT!#REF!,AVT!#REF!,AVT!#REF!,AVT!#REF!,AVT!#REF!,AVT!#REF!,AVT!#REF!,AVT!#REF!,AVT!#REF!,AVT!#REF!,AVT!#REF!,AVT!#REF!,AVT!#REF!,AVT!#REF!,AVT!#REF!,AVT!#REF!</definedName>
    <definedName name="Z_65E3123D_ED26_44E3_A414_09EEEF825484_.wvu.Rows" localSheetId="0" hidden="1">'Krycí list'!$1:$1,'Krycí list'!$3:$3,'Krycí list'!$6:$6,'Krycí list'!$8:$8,'Krycí list'!$10:$24</definedName>
    <definedName name="Z_65E3123D_ED26_44E3_A414_09EEEF825484_.wvu.Rows" localSheetId="3" hidden="1">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definedName>
    <definedName name="Z_82B4F4D9_5370_4303_A97E_2A49E01AF629_.wvu.Cols" localSheetId="2" hidden="1">AVT!#REF!,AVT!#REF!,AVT!#REF!</definedName>
    <definedName name="Z_82B4F4D9_5370_4303_A97E_2A49E01AF629_.wvu.Cols" localSheetId="3" hidden="1">Nábytek!#REF!,Nábytek!#REF!,Nábytek!#REF!</definedName>
    <definedName name="Z_82B4F4D9_5370_4303_A97E_2A49E01AF629_.wvu.Cols" localSheetId="1" hidden="1">Rekapitulace!#REF!</definedName>
    <definedName name="Z_82B4F4D9_5370_4303_A97E_2A49E01AF629_.wvu.PrintArea" localSheetId="2" hidden="1">AVT!$A$1:$I$50</definedName>
    <definedName name="Z_82B4F4D9_5370_4303_A97E_2A49E01AF629_.wvu.PrintArea" localSheetId="3" hidden="1">Nábytek!$A$1:$I$31</definedName>
    <definedName name="Z_82B4F4D9_5370_4303_A97E_2A49E01AF629_.wvu.PrintTitles" localSheetId="2" hidden="1">AVT!$11:$13</definedName>
    <definedName name="Z_82B4F4D9_5370_4303_A97E_2A49E01AF629_.wvu.PrintTitles" localSheetId="3" hidden="1">Nábytek!$11:$13</definedName>
    <definedName name="Z_82B4F4D9_5370_4303_A97E_2A49E01AF629_.wvu.PrintTitles" localSheetId="1" hidden="1">Rekapitulace!$11:$13</definedName>
    <definedName name="Z_82B4F4D9_5370_4303_A97E_2A49E01AF629_.wvu.Rows" localSheetId="2" hidden="1">AVT!#REF!,AVT!#REF!,AVT!#REF!,AVT!#REF!,AVT!#REF!,AVT!#REF!,AVT!#REF!,AVT!#REF!,AVT!#REF!,AVT!#REF!,AVT!#REF!,AVT!#REF!,AVT!#REF!,AVT!#REF!,AVT!#REF!,AVT!#REF!,AVT!#REF!,AVT!#REF!,AVT!#REF!,AVT!#REF!,AVT!#REF!,AVT!#REF!,AVT!#REF!,AVT!#REF!,AVT!#REF!,AVT!#REF!,AVT!#REF!,AVT!#REF!,AVT!#REF!,AVT!#REF!,AVT!#REF!,AVT!#REF!,AVT!#REF!,AVT!#REF!,AVT!#REF!,AVT!#REF!,AVT!#REF!,AVT!#REF!,AVT!#REF!,AVT!#REF!,AVT!#REF!</definedName>
    <definedName name="Z_82B4F4D9_5370_4303_A97E_2A49E01AF629_.wvu.Rows" localSheetId="0" hidden="1">'Krycí list'!$1:$1,'Krycí list'!$3:$3,'Krycí list'!$6:$6,'Krycí list'!$8:$8,'Krycí list'!$10:$24</definedName>
    <definedName name="Z_82B4F4D9_5370_4303_A97E_2A49E01AF629_.wvu.Rows" localSheetId="3" hidden="1">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definedName>
    <definedName name="Z_D6CFA044_0C8C_4ECE_96A2_AFF3DD5E0425_.wvu.Cols" localSheetId="2" hidden="1">AVT!#REF!,AVT!#REF!,AVT!#REF!</definedName>
    <definedName name="Z_D6CFA044_0C8C_4ECE_96A2_AFF3DD5E0425_.wvu.Cols" localSheetId="3" hidden="1">Nábytek!#REF!,Nábytek!#REF!,Nábytek!#REF!</definedName>
    <definedName name="Z_D6CFA044_0C8C_4ECE_96A2_AFF3DD5E0425_.wvu.Cols" localSheetId="1" hidden="1">Rekapitulace!#REF!</definedName>
    <definedName name="Z_D6CFA044_0C8C_4ECE_96A2_AFF3DD5E0425_.wvu.PrintArea" localSheetId="2" hidden="1">AVT!$A$1:$I$50</definedName>
    <definedName name="Z_D6CFA044_0C8C_4ECE_96A2_AFF3DD5E0425_.wvu.PrintArea" localSheetId="3" hidden="1">Nábytek!$A$1:$I$31</definedName>
    <definedName name="Z_D6CFA044_0C8C_4ECE_96A2_AFF3DD5E0425_.wvu.PrintTitles" localSheetId="2" hidden="1">AVT!$11:$13</definedName>
    <definedName name="Z_D6CFA044_0C8C_4ECE_96A2_AFF3DD5E0425_.wvu.PrintTitles" localSheetId="3" hidden="1">Nábytek!$11:$13</definedName>
    <definedName name="Z_D6CFA044_0C8C_4ECE_96A2_AFF3DD5E0425_.wvu.PrintTitles" localSheetId="1" hidden="1">Rekapitulace!$11:$13</definedName>
    <definedName name="Z_D6CFA044_0C8C_4ECE_96A2_AFF3DD5E0425_.wvu.Rows" localSheetId="2" hidden="1">AVT!#REF!,AVT!#REF!,AVT!#REF!,AVT!#REF!,AVT!#REF!,AVT!#REF!,AVT!#REF!,AVT!#REF!,AVT!#REF!,AVT!#REF!,AVT!#REF!,AVT!#REF!,AVT!#REF!,AVT!#REF!,AVT!#REF!,AVT!#REF!,AVT!#REF!,AVT!#REF!,AVT!#REF!,AVT!#REF!,AVT!#REF!,AVT!#REF!,AVT!#REF!,AVT!#REF!,AVT!#REF!,AVT!#REF!,AVT!#REF!,AVT!#REF!,AVT!#REF!,AVT!#REF!,AVT!#REF!,AVT!#REF!,AVT!#REF!,AVT!#REF!,AVT!#REF!,AVT!#REF!,AVT!#REF!,AVT!#REF!,AVT!#REF!,AVT!#REF!,AVT!#REF!</definedName>
    <definedName name="Z_D6CFA044_0C8C_4ECE_96A2_AFF3DD5E0425_.wvu.Rows" localSheetId="0" hidden="1">'Krycí list'!$1:$1,'Krycí list'!$3:$3,'Krycí list'!$6:$6,'Krycí list'!$8:$8,'Krycí list'!$10:$24</definedName>
    <definedName name="Z_D6CFA044_0C8C_4ECE_96A2_AFF3DD5E0425_.wvu.Rows" localSheetId="3" hidden="1">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Nábytek!#REF!</definedName>
  </definedNames>
  <calcPr calcId="191029"/>
  <customWorkbookViews>
    <customWorkbookView name="Petr Smolík – osobní zobrazení" guid="{D6CFA044-0C8C-4ECE-96A2-AFF3DD5E0425}" mergeInterval="0" personalView="1" maximized="1" xWindow="1911" yWindow="-9" windowWidth="1938" windowHeight="1048" activeSheetId="3"/>
    <customWorkbookView name="Vladimír Lazárek – osobní zobrazení" guid="{82B4F4D9-5370-4303-A97E-2A49E01AF629}" mergeInterval="0" personalView="1" maximized="1" xWindow="-8" yWindow="-8" windowWidth="1936" windowHeight="1056" activeSheetId="3"/>
    <customWorkbookView name="Sebastian Fenyk – osobní zobrazení" guid="{65E3123D-ED26-44E3-A414-09EEEF825484}" mergeInterval="0" personalView="1" maximized="1" xWindow="-8" yWindow="-8" windowWidth="1936" windowHeight="1056" activeSheetId="3"/>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6" i="6" l="1"/>
  <c r="I48" i="5" l="1"/>
  <c r="I44" i="5"/>
  <c r="I45" i="5" l="1"/>
  <c r="I43" i="5"/>
  <c r="I42" i="5"/>
  <c r="I47" i="5" l="1"/>
  <c r="I49" i="5"/>
  <c r="I46" i="5"/>
  <c r="I41" i="5" l="1"/>
  <c r="I37" i="5"/>
  <c r="I39" i="5"/>
  <c r="I40" i="5" l="1"/>
  <c r="I38" i="5"/>
  <c r="G30" i="5" l="1"/>
  <c r="I30" i="5" l="1"/>
  <c r="I36" i="5"/>
  <c r="I35" i="5" s="1"/>
  <c r="I21" i="5"/>
  <c r="I22" i="5" l="1"/>
  <c r="I20" i="5" s="1"/>
  <c r="I28" i="5"/>
  <c r="I27" i="5"/>
  <c r="I29" i="5"/>
  <c r="I34" i="5"/>
  <c r="I19" i="5"/>
  <c r="I33" i="5" l="1"/>
  <c r="I32" i="5" s="1"/>
  <c r="B16" i="2" l="1"/>
  <c r="G31" i="5"/>
  <c r="B17" i="2" l="1"/>
  <c r="B18" i="2"/>
  <c r="A17" i="2"/>
  <c r="B15" i="2"/>
  <c r="B14" i="2"/>
  <c r="A14" i="2"/>
  <c r="I30" i="6" l="1"/>
  <c r="I29" i="6"/>
  <c r="I28" i="6"/>
  <c r="I27" i="6"/>
  <c r="I26" i="6"/>
  <c r="I25" i="6"/>
  <c r="I24" i="6"/>
  <c r="I23" i="6"/>
  <c r="I22" i="6"/>
  <c r="I21" i="6"/>
  <c r="I20" i="6"/>
  <c r="I19" i="6"/>
  <c r="I18" i="6"/>
  <c r="I17" i="6"/>
  <c r="I15" i="6" l="1"/>
  <c r="I14" i="6" s="1"/>
  <c r="I31" i="6" s="1"/>
  <c r="C9" i="6" l="1"/>
  <c r="C8" i="6"/>
  <c r="C7" i="6"/>
  <c r="C5" i="6"/>
  <c r="C4" i="6"/>
  <c r="C3" i="6"/>
  <c r="C2" i="6"/>
  <c r="I25" i="5"/>
  <c r="I18" i="5"/>
  <c r="C9" i="5"/>
  <c r="C8" i="5"/>
  <c r="C7" i="5"/>
  <c r="C5" i="5"/>
  <c r="C4" i="5"/>
  <c r="C3" i="5"/>
  <c r="C2" i="5"/>
  <c r="I31" i="5" l="1"/>
  <c r="I26" i="5" s="1"/>
  <c r="I16" i="5"/>
  <c r="I17" i="5"/>
  <c r="I24" i="5"/>
  <c r="I23" i="5" s="1"/>
  <c r="I15" i="5" l="1"/>
  <c r="I14" i="5" s="1"/>
  <c r="I50" i="5" s="1"/>
  <c r="C16" i="2" l="1"/>
  <c r="C18" i="2"/>
  <c r="C15" i="2" l="1"/>
  <c r="C17" i="2"/>
  <c r="E43" i="1" s="1"/>
  <c r="B2" i="2" l="1"/>
  <c r="B3" i="2"/>
  <c r="B4" i="2"/>
  <c r="B5" i="2"/>
  <c r="B7" i="2"/>
  <c r="B8" i="2"/>
  <c r="B9" i="2"/>
  <c r="E35" i="1"/>
  <c r="J35" i="1"/>
  <c r="R35" i="1"/>
  <c r="P38" i="1"/>
  <c r="P39" i="1"/>
  <c r="P40" i="1"/>
  <c r="P41" i="1"/>
  <c r="P42" i="1"/>
  <c r="J46" i="1"/>
  <c r="K47" i="1"/>
  <c r="R46" i="1" l="1"/>
  <c r="C14" i="2" l="1"/>
  <c r="C19" i="2" s="1"/>
  <c r="E42" i="1" l="1"/>
  <c r="E46" i="1" s="1"/>
  <c r="S49" i="1" l="1"/>
  <c r="R49" i="1"/>
  <c r="O51" i="1" l="1"/>
  <c r="O50" i="1" s="1"/>
  <c r="S50" i="1" l="1"/>
  <c r="R50" i="1"/>
  <c r="R51" i="1"/>
  <c r="S51" i="1"/>
  <c r="R52" i="1" l="1"/>
</calcChain>
</file>

<file path=xl/sharedStrings.xml><?xml version="1.0" encoding="utf-8"?>
<sst xmlns="http://schemas.openxmlformats.org/spreadsheetml/2006/main" count="348" uniqueCount="191">
  <si>
    <t>Název stavby</t>
  </si>
  <si>
    <t>JKSO</t>
  </si>
  <si>
    <t xml:space="preserve"> </t>
  </si>
  <si>
    <t>Kód stavby</t>
  </si>
  <si>
    <t>ucebny</t>
  </si>
  <si>
    <t>Název objektu</t>
  </si>
  <si>
    <t>EČO</t>
  </si>
  <si>
    <t/>
  </si>
  <si>
    <t>Kód objektu</t>
  </si>
  <si>
    <t>Název části</t>
  </si>
  <si>
    <t>Místo</t>
  </si>
  <si>
    <t>Kód části</t>
  </si>
  <si>
    <t>Název podčásti</t>
  </si>
  <si>
    <t>Kód podčásti</t>
  </si>
  <si>
    <t>IČ</t>
  </si>
  <si>
    <t>DIČ</t>
  </si>
  <si>
    <t>Objednatel</t>
  </si>
  <si>
    <t>Projektant</t>
  </si>
  <si>
    <t>Zhotovitel</t>
  </si>
  <si>
    <t>Rozpočet číslo</t>
  </si>
  <si>
    <t>Zpracoval</t>
  </si>
  <si>
    <t>Dne</t>
  </si>
  <si>
    <t xml:space="preserve">               Měrné a účelové jednotky</t>
  </si>
  <si>
    <t xml:space="preserve">            Počet</t>
  </si>
  <si>
    <t xml:space="preserve">    Náklady / 1 m.j.</t>
  </si>
  <si>
    <t xml:space="preserve">             Počet</t>
  </si>
  <si>
    <t xml:space="preserve">     Náklady / 1 m.j.</t>
  </si>
  <si>
    <t xml:space="preserve">                Počet</t>
  </si>
  <si>
    <t xml:space="preserve">        Náklady / 1 m.j.</t>
  </si>
  <si>
    <t xml:space="preserve">               Rozpočtové náklady v</t>
  </si>
  <si>
    <t>CZK</t>
  </si>
  <si>
    <t>A</t>
  </si>
  <si>
    <t>Základní rozp. náklady</t>
  </si>
  <si>
    <t>B</t>
  </si>
  <si>
    <t>Doplňkové náklady</t>
  </si>
  <si>
    <t>C</t>
  </si>
  <si>
    <t>Vedlejší rozpočtové náklady</t>
  </si>
  <si>
    <t>Práce přesčas</t>
  </si>
  <si>
    <t>Zařízení staveniště</t>
  </si>
  <si>
    <t>21</t>
  </si>
  <si>
    <t>%</t>
  </si>
  <si>
    <t>Bez pevné podl.</t>
  </si>
  <si>
    <t>Kulturní památka</t>
  </si>
  <si>
    <t>Územní vlivy</t>
  </si>
  <si>
    <t>Provozní vlivy</t>
  </si>
  <si>
    <t>Ostatní</t>
  </si>
  <si>
    <t>VRN z rozpočtu</t>
  </si>
  <si>
    <t>HZS</t>
  </si>
  <si>
    <t>Kompl. činnost</t>
  </si>
  <si>
    <t>Ostatní náklady</t>
  </si>
  <si>
    <t>D</t>
  </si>
  <si>
    <t>Celkové náklady</t>
  </si>
  <si>
    <t>Datum a podpis</t>
  </si>
  <si>
    <t>Razítko</t>
  </si>
  <si>
    <t>DPH</t>
  </si>
  <si>
    <t>E</t>
  </si>
  <si>
    <t>Přípočty a odpočty</t>
  </si>
  <si>
    <t>Dodávky objednatele</t>
  </si>
  <si>
    <t>Klouzavá doložka</t>
  </si>
  <si>
    <t>Zvýhodnění + -</t>
  </si>
  <si>
    <t>Stavba:</t>
  </si>
  <si>
    <t>Objekt:</t>
  </si>
  <si>
    <t>Část:</t>
  </si>
  <si>
    <t xml:space="preserve">JKSO: </t>
  </si>
  <si>
    <t>Objednatel:</t>
  </si>
  <si>
    <t>Zhotovitel:</t>
  </si>
  <si>
    <t>Datum:</t>
  </si>
  <si>
    <t>Kód</t>
  </si>
  <si>
    <t>Popis</t>
  </si>
  <si>
    <t>Cena celkem</t>
  </si>
  <si>
    <t>JKSO:</t>
  </si>
  <si>
    <t>P.Č.</t>
  </si>
  <si>
    <t>TV</t>
  </si>
  <si>
    <t>KCN</t>
  </si>
  <si>
    <t>MJ</t>
  </si>
  <si>
    <t>Množství celkem</t>
  </si>
  <si>
    <t>kus</t>
  </si>
  <si>
    <t>m</t>
  </si>
  <si>
    <t>soubor</t>
  </si>
  <si>
    <t xml:space="preserve">REKAPITULACE </t>
  </si>
  <si>
    <t>KRYCÍ LIST SOUPISU</t>
  </si>
  <si>
    <t>OCENĚNÝ SOUPIS PRACÍ A DODÁVEK A SLUŽEB</t>
  </si>
  <si>
    <t>Nábytek</t>
  </si>
  <si>
    <t>AVT</t>
  </si>
  <si>
    <t>ZRN (ř. 1-8)</t>
  </si>
  <si>
    <t>DN (ř. 10-12)</t>
  </si>
  <si>
    <t>VRN (ř. 14-19)</t>
  </si>
  <si>
    <t>Součet 9, 13, 20-23</t>
  </si>
  <si>
    <t>Projektové práce (DSPS)</t>
  </si>
  <si>
    <t>Cena s DPH (ř. 25-26)</t>
  </si>
  <si>
    <t>Popis / minimální technické parametry</t>
  </si>
  <si>
    <t>Cena jednotková bez DPH</t>
  </si>
  <si>
    <t>Cena celkem bez DPH</t>
  </si>
  <si>
    <t>Kód položky / název</t>
  </si>
  <si>
    <t>Celkem bez DPH</t>
  </si>
  <si>
    <t>vlastní</t>
  </si>
  <si>
    <t>SOUPIS PRACÍ A DODÁVEK A SLUŽEB vč VÝKAZU VÝMĚR</t>
  </si>
  <si>
    <t>Sebastian Fenyk</t>
  </si>
  <si>
    <t>Kabel HDMI</t>
  </si>
  <si>
    <t>Koncové prvky</t>
  </si>
  <si>
    <t>NÁB</t>
  </si>
  <si>
    <t>Zdroj</t>
  </si>
  <si>
    <t>Monitor</t>
  </si>
  <si>
    <t>Dobíjecí skříň</t>
  </si>
  <si>
    <t>IT vybavení</t>
  </si>
  <si>
    <t xml:space="preserve">Patch kabel </t>
  </si>
  <si>
    <t>Zobrazovače, projekce</t>
  </si>
  <si>
    <t>Ozvučení</t>
  </si>
  <si>
    <t>Stropní držák projektoru</t>
  </si>
  <si>
    <t>Roletová plátna</t>
  </si>
  <si>
    <t>Relé pro ovládání pláten</t>
  </si>
  <si>
    <t>Reproduktorová soustava</t>
  </si>
  <si>
    <t>Zesilovač</t>
  </si>
  <si>
    <t>Zdroje signálů</t>
  </si>
  <si>
    <t>Přípojné místo stůl</t>
  </si>
  <si>
    <t>Interface technologie</t>
  </si>
  <si>
    <t>Dockovací stanice</t>
  </si>
  <si>
    <t>Maticový přepínač</t>
  </si>
  <si>
    <t>Malé PDU (Power Distribution Unit). Každý ze čtyř výstupů IEC-320 C13 lze ovládat samostatně (On / Off / Reset / přepni). Zařízení obsahuje LAN port pro připojení do sítě. Cena včetně dopravy, instalace a kabeláže.</t>
  </si>
  <si>
    <t>Řídicí systém - centrální ovládání AV techniky</t>
  </si>
  <si>
    <t>Malé řídicí systémy</t>
  </si>
  <si>
    <t>Napájecí distribuční jednotka do racku</t>
  </si>
  <si>
    <t>laserový  datový projektor</t>
  </si>
  <si>
    <t xml:space="preserve">Externí RC/12V trigger umožňující ovládání plátna pomocí bezdrátového RC vysílače, manuálního vypínače a projektoru. Cena včetně dopravy a instalace.
</t>
  </si>
  <si>
    <t xml:space="preserve">Elektrické roletové projekční plátno určené pro montáž na stěnu nebo pod strop. Projekční povrch se ziskem min. 1.1 a pozorovacím úhlem min. 120°.  Formát 1:1, velikost obrazu min 300x300 cm. Cena včetně dopravy a instalace.
</t>
  </si>
  <si>
    <t xml:space="preserve">Univerzální držák datového projektoru s možností doladění umístění projektoru po instalaci. Bílý komaxit. Nosnost dle použitého projektoru. Včetně tyče pro vnitřní vedení kabeláže. Cena včetně dopravy a instalace.
</t>
  </si>
  <si>
    <t xml:space="preserve">Dvoupásmová reprosoustava min. parametry: 5"+1/2", 90˚-110˚x90˚-100˚, 150W / 8 Ω, 30;15W / 100V, 88 dB, 65Hz - 20kHz, rozměry max.: v260 x š200 x d180 mm, 5kg, polohovatelný držák na zeď, vnitřní / venkovní použití, bílá. Cena včetně dopravy, instalace a kabeláže.
</t>
  </si>
  <si>
    <t xml:space="preserve">datový projektor 3LCD laser, rozlišení min. 1920 x 1080, výkon min. 4000 lumenů, kontrast min. 2mil.:1, projekční poměr v rozsahu min 1.4 - 2.1:1, obrazové vstupy min. HDMI a VGA, USB, hmotnost max. 5kg, bezdrátové sdílení obrazu. Cena včetně dopravy, nstalace.
</t>
  </si>
  <si>
    <t>Signálový extender - vysílač</t>
  </si>
  <si>
    <t>Signálový extender - přijímač</t>
  </si>
  <si>
    <t xml:space="preserve">Dobíjecí skříň pro Notebook - uzamykatelná, prostor pro uložení až 32ks dle rozměrů (Notebook/tabletů), vertikální uložení zařízení, řízení nabíjení - funkce měkkého startu měří náběhové proudy a zabraňuje přetížení, rozložení startu nabíjení zařízení časovém rozmezí, pojistková ochrana proti přepětí a přetížení, nastavitelný časovač na konstantní nabíjení s možnosti naplánování napájení zařízení ve 3 časových plánech, správa kabelů, uzamykatelná, mobilní na kolečkách (dvě bržděné), max. velikost uložených zařízení  17" (až 420 x 340 x 40 mm), umožnuje připojit a nabíjet současně až 32 zařízení ze sítě 230V. Cena včetně dopravy, instalace. 
</t>
  </si>
  <si>
    <t xml:space="preserve">Zdroj pro dockovací stanici 100W. Cena včetně dopravy a instalace.
</t>
  </si>
  <si>
    <t xml:space="preserve">Extender pro přenos HDMI po kabelu CATx - Vysílač Minimální technické parametry:  Podpora standardů HDBase-T, HDMI 1.4, HDCP 2.2. Podpora 4K/UHD@60Hz 4:2:0. Kompatibilní s CAT5e/6/7 twisted pair stíněnými kabely. Přenos 1920x1200 a 1080p/60 na min. 100 m, přenos 4K/UHD na min. 70 m  (obojí při použití kabelu CAT6/7). Přenos RS-232 (obousměrně) a IR příkazů. HDCP kompatibilní. Podpora přenosu EDID, CEC, 3D. PoCc napájení přijímače po CATx kabelu. Cena včetně dopravy a instalace.
</t>
  </si>
  <si>
    <t xml:space="preserve">Extender pro přenos HDMI po kabelu CATx - Přijímač Minimální technické parametry:  Podpora standardů HDBase-T, HDMI 1.4, HDCP 2.2. Podpora 4K/UHD@60Hz 4:2:0. Kompatibilní s CAT5e/6/7 twisted pair stíněnými kabely. Přenos 1920x1200 a 1080p/60 na min. 100 m, přenos 4K/UHD na min. 70 m  (obojí při použití kabelu CAT6/7). Přenos RS-232 (obousměrně) a IR příkazů. HDCP kompatibilní. Podpora přenosu EDID, CEC, 3D. PoCc napájení přijímače po CATx kabelu. Cena včetně dopravy a instalace.
</t>
  </si>
  <si>
    <t xml:space="preserve">Řiditelný zesilovač s přepínáním vstupů nebo samostatné komponenty, min. parametry: 2x stereo analogový vstup, 2x 45W /8Ω, 20 Hz - 20 kHz, nastavení výšek a basů, chlazení bez hluku, 19" rack uchycení, LAN nebo RS-232. Cena včetně dopravy, instalace.
</t>
  </si>
  <si>
    <t>Nerezové/hliníkové přípojné místo s víkem pro instalaci do desky stolu, včetně krycí nohy pod desku stolu. Kabeláž a 230V zásuvky uschovány pod víkem. Vybavení 2x 230V zásuvka + nabíjecí USB A,C. Modul HDMI, USB-C, UTP. Modul pro integraci klávesnice řídícího systému. Možnost barevného provedení černá, stříbrná, bílá (bude zvoleno dle požadavku investora). Cena včetně dopravy, instalace.</t>
  </si>
  <si>
    <t xml:space="preserve">Dockovací stanice pro instalaci pod stůl (1x host USB3.2 Gen2 10 Gbit pro PC, 1x HDMI output 4K@30Hz, 2x USB3.0 input 5 Gbit (USB3.2 Gen1), 1x USB-C input 5 Gbit (USB3.2 Gen1), 1x USB2.0 input 480 Mbps, 1x Ethernet RJ45 Gigabit input, 1x USB-C power 100W. Cena včetně dopravy, instalace.
</t>
  </si>
  <si>
    <t xml:space="preserve">Maticový přepínač 4x3 HDMI. Podpora standardů HDMI 2.0 a HDCP 2.2. Podpora rozlišení 4K/UHD @ 60 Hz 4:4:4. Vestavěný audio de-embeder. Datový přenos max. 18 Gbps. EDID manager. Možnost řízení přes rozhraní RS-232 a IP Ovládání tlačítky na čelním panelu. Možnost připojení senzoru přítomnosti a připojení vstupně/výstupních senzorů (GPIO porty). Cena včetně dopravy, instalace.
</t>
  </si>
  <si>
    <t xml:space="preserve">Malý řídící systém s klávesnicí, řídící jednotkou a příslušenstvím pro instalaci do přípojného místa velikosti 55 x 55 mm, 8x tlačítko s indikační LED ovládanou programově, popis tlačítek pomocí potištěné folie, řízení: 1x Bi-directional serial RS-232/485, 4x univerzální port (digital I/O, IR, RS232), 2x rele 2VDC/0,5A, LAN, Web server a Admin Web stránky pro nastavení, kovové provedení. Cena včetně dopravy, instalace, programování.
</t>
  </si>
  <si>
    <t>19" hliníková racková konstrukce pro instalaci do katedry, výška min. 13U. Cena včetně dopravy a instalace.</t>
  </si>
  <si>
    <t>Vestavbový ventilátor s termostatem, napájecí napětí 12V, otáčky min. 1500 rpm, průtok vzduchu min. 45 m3/hod, hlučnost max. 20 dB. Cena včetně dopravy a instalace.</t>
  </si>
  <si>
    <t>19" rozvodný panel  1U 8x230V UTE, přívod černý - 2m, podsvícený vypínač. Cena včetně dopravy a instalace.</t>
  </si>
  <si>
    <t>Racková konstrukce</t>
  </si>
  <si>
    <t>Ventilátor do nábytkového racku</t>
  </si>
  <si>
    <t>Příslušenství rack</t>
  </si>
  <si>
    <t>Rozvodný panel do racku</t>
  </si>
  <si>
    <t xml:space="preserve">Ostatní rackové drobné příslušenství obsahující police, záslepky, šrouby, vyvazovací profily, atd. Cena včetně dopravy a instalace.
</t>
  </si>
  <si>
    <t>AV Kabeláž</t>
  </si>
  <si>
    <t xml:space="preserve">Kabel HDMI, min. 4K*2K @ 60Hz, min. 2 m. Cena včetně dopravy, instalace.
</t>
  </si>
  <si>
    <t>USB kabel</t>
  </si>
  <si>
    <t>Prodlužovací kabel USB 2.0, A-A, délka 1-3 m (dle využití). Cena včetně dopravy, instalace.</t>
  </si>
  <si>
    <t>Audio kabel</t>
  </si>
  <si>
    <r>
      <t>Nesymetrický stíněný stero kabel 2x 0,14 mm</t>
    </r>
    <r>
      <rPr>
        <vertAlign val="superscript"/>
        <sz val="10"/>
        <rFont val="Arial CE"/>
        <family val="2"/>
        <charset val="238"/>
      </rPr>
      <t>2</t>
    </r>
    <r>
      <rPr>
        <sz val="10"/>
        <rFont val="Arial"/>
        <family val="2"/>
        <charset val="238"/>
      </rPr>
      <t xml:space="preserve"> ( 2,9 x 5,8 mm ), instalační pro konektory jack 3.5 mm. Cena včetně dopravy a instalace.
</t>
    </r>
  </si>
  <si>
    <t>Repro kabel</t>
  </si>
  <si>
    <t xml:space="preserve">Kabel pro reproduktory 2x 2,5 mm2. Cena včetně dopravy a instalace.
</t>
  </si>
  <si>
    <t xml:space="preserve">Patch kabel délka 2 m, typ konektorů RJ45/RJ45. cena včetně dopravy a instalace.
</t>
  </si>
  <si>
    <t>Kabel FTP</t>
  </si>
  <si>
    <t xml:space="preserve">Stíněný kabel CAT6 s LSOH pláštěm. Nejvyšší podporovaný protokol  - 1000BaseT, 1000BaseTX. Stínění - fólie kolem všech 4 párů. Šířka pásma - 250 MHz. Jednotlivé páry odděleny plastovým křížem. AWG23. Cena včetně dopravy a instalace.
</t>
  </si>
  <si>
    <t>Konektory</t>
  </si>
  <si>
    <t xml:space="preserve">Set audio, RJ45 a RS232 konektorů ke kabeláži a ostatní drobný instalační materiál. Cena včetně dopravy a instalace.
</t>
  </si>
  <si>
    <t>USB C kabel</t>
  </si>
  <si>
    <t>Propojovací kabel USB 3.1 Gen1,USB-C/USB-C, min.10Gbps (5Gbps/lane), 4 Lane Displayport Alt mode (4K/60FPS Video a Audio), nabíjení min.60 W/3A, podpora periférií USB 2.0. Cena včetně dopravy, instalace.</t>
  </si>
  <si>
    <t xml:space="preserve">Monitor dotykový s viditelnou úhlopříčkou min. 24 palců, rozlišení 1920x1080, LED panel, jas min. 260 cd/m2, statický kontrast 1000:1, odezva max. 15 ms, konektory HDMI, VGA, USB, integrované reproduktory, VESA. Cena včetně dopravy, instalace, nastavení.
</t>
  </si>
  <si>
    <t>Akustická nástěnka</t>
  </si>
  <si>
    <t>Učitelské laboratorní pracoviště</t>
  </si>
  <si>
    <t>Žákovský stůl</t>
  </si>
  <si>
    <t>Napájecí zdroj pro zámky</t>
  </si>
  <si>
    <t>Žákovská židle</t>
  </si>
  <si>
    <t>Učitelská židle</t>
  </si>
  <si>
    <t>Skříně</t>
  </si>
  <si>
    <t>Mycí pracoviště</t>
  </si>
  <si>
    <t>Tabule na pylonech</t>
  </si>
  <si>
    <t>Hliníkové schůdky</t>
  </si>
  <si>
    <t>Střední škola polytechnická Brno, Jílová</t>
  </si>
  <si>
    <t>Střední škola polytechnická Brno, Jílová, p.o.</t>
  </si>
  <si>
    <t>01/2025</t>
  </si>
  <si>
    <t>Elektrický zdroj pro elektrické zámky v lavicích. 1 zdroj určen pro 4 stoly. Cena včetně dopravy, instalace.</t>
  </si>
  <si>
    <t xml:space="preserve">Pylonový pojezd s křídly. Stabilní konstrukce z hliníkových profilů o výšce min.290cm. Rozsah posunu cca 135 cm. Rozložení hmotnosti sestavy na stěnu a podlahu.  Rozměr 400x120 (200x120/2x100x120) Popisné plochy bílé magnetické. Cena včetně dopravy, instalace.
</t>
  </si>
  <si>
    <t xml:space="preserve">Hliníkové schůdky min. 3 stupně. Schůdky jsou skládací. Nosnost do 150 kg. Pracovní výška cca 245 cm. Cena včetně dopravy, instalace.
</t>
  </si>
  <si>
    <r>
      <t xml:space="preserve">Akustický nástěnný panel. Absorbce pohlcující zvuk pro zkvalitnění akustiky prostoru. Absorbční třída: A, hrany akustické desky bez nátěru. Výběr z min. 20 barevných odstínů. Instalace na stěnu. Rozměr: 2700x1200 mm. Cena včetně dopravy, instalace. </t>
    </r>
    <r>
      <rPr>
        <b/>
        <sz val="10"/>
        <rFont val="Arial"/>
        <family val="2"/>
        <charset val="238"/>
      </rPr>
      <t>Barva akustických panelů bude vybrána z předloženého vzorníku.</t>
    </r>
    <r>
      <rPr>
        <sz val="10"/>
        <rFont val="Arial"/>
        <family val="2"/>
        <charset val="238"/>
      </rPr>
      <t xml:space="preserve">
</t>
    </r>
  </si>
  <si>
    <r>
      <t xml:space="preserve">Demonstrační stůl pro pedagoga. Celková šířka min. 4200 mm a hloubka 700 mm, výška min. 860 mm, šíře PC pracoviště učitele 1200 mm, hloubka 700 mm, výška 760 mm. Šířka demonstračního pracoviště učitele min. 3000 mm, hloubka 700 mm, výška min. 860 mm. Uzpůsobený pro maximální flexibilitu a možnosti prezentovat. Odolná pracovní plocha a konstrukce spodních skříněk umožňují instalaci jakýchkoliv rozvodů a případné napojení na stávající. Skříňky mají dvojité dno a dvojitá záda, které slouží pro vedení rozvodů do potřebných míst a z nich se napojovat dál. Deska stolu je osazena chemicky odolným laboratorním dřezem se sifonem a  směšovací baterií stojánkovou pákovou - velikost min. 250 mm, připojení 2x flexi hadice, dále redukce s úsporným perlátorem 6l/min., dále armatura stojánková jednostranná, velikost min. 150 mm. Pracoviště se skládá ze 4 podstavných skříní a to 1x dřezová, 1x dvoudvéřová, 1x dvodvéřová pro rozvod elektra, 1x 3x zásuvka s tlumením a PC stolu. Standardní minimální použité materiály: Konstrukce nábytku je z oboustranně laminované dřevotřískové desky tloušťky min. 19 mm, pohledové hrany jsou lepeny min. 2 mm ABS hranou, nepohledové min. 1 mm ABS hranou, lepeny jsou voděodolným PUR lepidlem. Korpusy lepené v lisu. HPL Pracovní deska síly min. 23,3 mm, oboustranně laminována HPL síly min. 0,65mm, min. s 5 mm ABS hranou, lepeno voděodolným PUR lepidlem, celokovové úchytky, trojcestné zámky. Záruka je min. 5 let. Cena včetně dopravy, instalace. </t>
    </r>
    <r>
      <rPr>
        <b/>
        <sz val="10"/>
        <rFont val="Arial"/>
        <family val="2"/>
        <charset val="238"/>
      </rPr>
      <t xml:space="preserve">Dílenskou dokumentaci nutno předložit k odsouhlasení. </t>
    </r>
    <r>
      <rPr>
        <sz val="10"/>
        <rFont val="Arial"/>
        <family val="2"/>
        <charset val="238"/>
      </rPr>
      <t xml:space="preserve">
</t>
    </r>
  </si>
  <si>
    <r>
      <t xml:space="preserve">Stůl pro 3 žáky s posuvnou uzamykatelnou pracovní deskou. Rozměr 1800x650 mm, pracovní deska síly min 23,3 mm oboustranně laminována HPL o min. 0,65 mm, 5 mm ABS hrana  lepeno voděodolným lepidlem. Pracovní plocha je posuvná směrem k žákovi, po odsunutí se odkryje kabelový kanál pro el. rozvody. Standardní minimální použité materiály: ocelové profily ovál 80x25mm, D 55x35mm, hranol, 30x30, min. síla ocelového profilu je min. 2 mm,  kovová konstrukce je ošetřena práškovou barvou s nanopasivací. Možnost kotvení stolu do podlahy. Kabelový kanál je vnitřních rozměrů min. 90x55 - zde je možné umístit rozvody silno/slaboproudu a síť. Tyto rozvody je možné do kanálu zavést nohou stolu. Kanál a pracovní plocha mají mezi sebou mezeru krytou gumou, kterou se dají kabely používané na stole minimalizovat a tudíž na stole nepřekážejí. Kanál s rozvody je elektricky uzamykán a odemykán centrálně pomocí vypínače z katedry profesora. Záruka min. 5 let. Cena včetně dopravy, instalace. </t>
    </r>
    <r>
      <rPr>
        <b/>
        <sz val="10"/>
        <rFont val="Arial"/>
        <family val="2"/>
        <charset val="238"/>
      </rPr>
      <t>Dílenskou dokumentaci nutno předložit k odsouhlasení</t>
    </r>
    <r>
      <rPr>
        <sz val="10"/>
        <rFont val="Arial"/>
        <family val="2"/>
        <charset val="238"/>
      </rPr>
      <t xml:space="preserve">. 
</t>
    </r>
  </si>
  <si>
    <r>
      <t xml:space="preserve">Stůl pro 2 žáky s posuvnou uzamykatelnou pracovní deskou. Rozměr 1400x650 mm, pracovní deska síly min 23,3 mm oboustranně laminována HPL o min. 0,65 mm, 5 mm ABS hrana  lepeno voděodolným lepidlem. Pracovní plocha je posuvná směrem k žákovi, po odsunutí se odkryje kabelový kanál pro el. rozvody. Standardní minimální použité materiály: ocelové profily ovál 80x25mm, D 55x35mm, hranol, 30x30, min. síla ocelového profilu je min. 2 mm,  kovová konstrukce je ošetřena práškovou barvou s nanopasivací. Možnost kotvení stolu do podlahy. Kabelový kanál je vnitřních rozměrů min. 90x55 - zde je možné umístit rozvody silno/slaboproudu a síť. Tyto rozvody je možné do kanálu zavést nohou stolu. Kanál a pracovní plocha mají mezi sebou mezeru krytou gumou, kterou se dají kabely používané na stole minimalizovat a tudíž na stole nepřekážejí. Kanál s rozvody je elektricky uzamykán a odemykán centrálně pomocí vypínače s katedry profesora. Záruka min. 5 let. Cena včetně dopravy, instalace. </t>
    </r>
    <r>
      <rPr>
        <b/>
        <sz val="10"/>
        <rFont val="Arial"/>
        <family val="2"/>
        <charset val="238"/>
      </rPr>
      <t>Dílenskou dokumentaci nutno předložit k odsouhlasení.</t>
    </r>
    <r>
      <rPr>
        <sz val="10"/>
        <rFont val="Arial"/>
        <family val="2"/>
        <charset val="238"/>
      </rPr>
      <t xml:space="preserve"> 
</t>
    </r>
  </si>
  <si>
    <r>
      <t xml:space="preserve">Skříň, 2x křídlové dveře. Rozměr min. 800x1500x500 mm. Skříně jsou slepeny v korpusovém lisu - jsou dodávány k zákazníkovi ve složeném stavu. Korpus je dodáván smontovaný, lepený v lisu bez pohledových spojení, je vyroben z oboustranně laminovaných dřevotřískových desek tloušťky min. 19 mm. Záda z laminované dřevotřískové desky tloušťky min. 12 mm uchycené v drážce. Korpus osazen na nepohledových hranách ABS hranou tloušťky 1mm a na pohledových hranách ABS hranou tloušťky 2 mm. Hrany lepeny voděodolným PUR lepidlem, úchytky jsou celokovové, zamykání trojcestnými zámky. Skříňová sestava je umístěná do výklenku v učebně a je nutné před realizací odsouhlasit s investorem požadovaný rozměr skříně. Součástí skříňové sestavy je horní, boční a spodní dokrytí skříňové sestavy. Spodní dokrytí skříňové sestavy bude min. výška 600 mm. Záruka min. 5 let.  Cena včetně dopravy, instalace. </t>
    </r>
    <r>
      <rPr>
        <b/>
        <sz val="10"/>
        <rFont val="Arial"/>
        <family val="2"/>
        <charset val="238"/>
      </rPr>
      <t xml:space="preserve">Dílenskou dokumentaci nutno předložit k odsouhlasení. </t>
    </r>
    <r>
      <rPr>
        <sz val="10"/>
        <rFont val="Arial"/>
        <family val="2"/>
        <charset val="238"/>
      </rPr>
      <t xml:space="preserve">
</t>
    </r>
  </si>
  <si>
    <r>
      <t xml:space="preserve">Skříň, 2x kříídlové dveře, nástavec bez soklu. Rozměr min. 800x700x500 mm. Skříně jsou slepeny v korpusovém lisu - jsou dodávány k zákazníkovi ve složeném stavu. Korpus je dodáván smontovaný, lepený v lisu bez pohledových spojení, je vyroben z oboustranně laminovaných dřevotřískových desek tloušťky min. 19 mm. Záda z laminované dřevotřískové desky tloušťky min. 12 mm uchycené v drážce. Korpus osazen na nepohledových hranách ABS hranou tloušťky 1mm a na pohledových hranách ABS hranou tloušťky 2 mm. Hrany lepeny voděodolným PUR lepidlem, skříně jsou bez úchytek, otevírání pomoci TIP-ON, neuzamykatelné.  Skříňová sestava je umístěná do výklenku v učebně a je nutné před realizací odsouhlasit s investorem požadovaný rozměr skříně. Součástí skříňové sestavy je horní, boční  dokrytí skříňové sestavy. Záruka min. 5 let.  Cena včetně dopravy, instalace. </t>
    </r>
    <r>
      <rPr>
        <b/>
        <sz val="10"/>
        <rFont val="Arial"/>
        <family val="2"/>
        <charset val="238"/>
      </rPr>
      <t xml:space="preserve">Dílenskou dokumentaci nutno předložit k odsouhlasení. </t>
    </r>
    <r>
      <rPr>
        <sz val="10"/>
        <rFont val="Arial"/>
        <family val="2"/>
        <charset val="238"/>
      </rPr>
      <t xml:space="preserve">
</t>
    </r>
  </si>
  <si>
    <r>
      <t xml:space="preserve">Skříň, 1x křídlové dveře, nástavec bez soklu. Rozměr min. 450x700x180 mm. Skříně jsou slepeny v korpusovém lisu - jsou dodávány k zákazníkovi ve složeném stavu. Korpus je dodáván smontovaný, lepený v lisu bez pohledových spojení, je vyroben z oboustranně laminovaných dřevotřískových desek tloušťky min. 19 mm. Záda z laminované dřevotřískové desky tloušťky min. 12 mm uchycené v drážce. Korpus osazen na nepohledových hranách ABS hranou tloušťky 1mm a na pohledových hranách ABS hranou tloušťky 2 mm. Hrany lepeny voděodolným PUR lepidlem, skříně jsou bez úchytek, otevírání pomoci TIP-ON, neuzamykatelné.  Skříňová sestava je umístěná do výklenku v učebně a je nutné před realizací odsouhlasit s investorem požadovaný rozměr skříně. Součástí skříňové sestavy je horní a spodní dokrytí skříňové sestavy.  Záruka min. 5 let.  Cena včetně dopravy, instalace. </t>
    </r>
    <r>
      <rPr>
        <b/>
        <sz val="10"/>
        <rFont val="Arial"/>
        <family val="2"/>
        <charset val="238"/>
      </rPr>
      <t xml:space="preserve">Dílenskou dokumentaci nutno předložit k odsouhlasení. </t>
    </r>
    <r>
      <rPr>
        <sz val="10"/>
        <rFont val="Arial"/>
        <family val="2"/>
        <charset val="238"/>
      </rPr>
      <t xml:space="preserve">
</t>
    </r>
  </si>
  <si>
    <r>
      <t xml:space="preserve">Skříň dřezová s výsuvem pro odpakový koš,  rozměr minimálně 900x860x500 mm. Korpus je lepený, ne šroubovaný, vyroben je z oboustranně laminovaných dřevotřískových desek tloušťky min. 19 mm. Korpus osazen na nepohledových hranách ABS hranou tloušťky 1mm a na pohledových hranách ABS hranou tloušťky 2 mm. Hrany lepeny voděodolným PUR lepidlem. Součástí dřezové skříně je 2x chemicky odolný dřez a vodovodní páková baterie. Včetně zádové krycí desky. Pracovní deska oboustranně laminované dřevotřískové desky tl. min. 23,3 mm HPL laminátem o tloušťce min. 0,65 mm  ABS hranou o tloušťce min. 5 mm lepených voděodolným PUR lepidlem. Záruka min. 5 let.  Cena včetně dopravy, instalace. </t>
    </r>
    <r>
      <rPr>
        <b/>
        <sz val="10"/>
        <rFont val="Arial"/>
        <family val="2"/>
        <charset val="238"/>
      </rPr>
      <t xml:space="preserve">Dílenskou dokumentaci nutno předložit k odsouhlasení. </t>
    </r>
    <r>
      <rPr>
        <sz val="10"/>
        <rFont val="Arial"/>
        <family val="2"/>
        <charset val="238"/>
      </rPr>
      <t xml:space="preserve">
</t>
    </r>
  </si>
  <si>
    <r>
      <t xml:space="preserve">Horní skříň závěsná, 2x dveře, TIP ON bezúchytové otervírání, rozměr min. 900x500x250 mm. Korpus je dodáván smontovaný, lepený v lisu bez pohledových spojení, je vyroben z oboustranně laminovaných dřevotřískových desek tloušťky min. 19 mm. Záda z laminované dřevotřískové desky tloušťky min. 12 mm uchycené v drážce. Korpus osazen na nepohledových hranách ABS hranou tloušťky 1mm a na pohledových hranách ABS hranou tloušťky 2 mm. Hrany lepeny voděodolným PUR lepidlem. Cena včetně dopravy, instalace. </t>
    </r>
    <r>
      <rPr>
        <b/>
        <sz val="10"/>
        <rFont val="Arial"/>
        <family val="2"/>
        <charset val="238"/>
      </rPr>
      <t xml:space="preserve">Dílenskou dokumentaci nutno předložit k odsouhlasení. </t>
    </r>
    <r>
      <rPr>
        <sz val="10"/>
        <rFont val="Arial"/>
        <family val="2"/>
        <charset val="238"/>
      </rPr>
      <t xml:space="preserve">
</t>
    </r>
  </si>
  <si>
    <r>
      <t xml:space="preserve">Skříň, 1x křídlové dveře, prosklené bezpečnostním sklem. Rozměr min. 450x1500x180 mm. Skříně jsou slepeny v korpusovém lisu - jsou dodávány k zákazníkovi ve složeném stavu. Korpus je dodáván smontovaný, lepený v lisu bez pohledových spojení, je vyroben z oboustranně laminovaných dřevotřískových desek tloušťky min. 19 mm. Záda z laminované dřevotřískové desky tloušťky min. 12 mm uchycené v drážce. Korpus osazen na nepohledových hranách ABS hranou tloušťky 1mm a na pohledových hranách ABS hranou tloušťky 2 mm. Hrany lepeny voděodolným PUR lepidlem, úchytky jsou celokovové, zamykání trojcestnými zámky.  Skříňová sestava je umístěná do výklenku v učebně a je nutné před realizací odsouhlasit s investorem požadovaný rozměr skříně. Součástí skříňové sestavy je horní a spodní dokrytí skříňové sestavy. Spodní dokrytí skříňové sestavy bude min. výška 300 mm. Záruka min. 5 let.  Cena včetně dopravy, instalace. </t>
    </r>
    <r>
      <rPr>
        <b/>
        <sz val="10"/>
        <rFont val="Arial"/>
        <family val="2"/>
        <charset val="238"/>
      </rPr>
      <t xml:space="preserve">Dílenskou dokumentaci nutno předložit k odsouhlasení. </t>
    </r>
    <r>
      <rPr>
        <sz val="10"/>
        <rFont val="Arial"/>
        <family val="2"/>
        <charset val="238"/>
      </rPr>
      <t xml:space="preserve">
</t>
    </r>
  </si>
  <si>
    <r>
      <t xml:space="preserve">Židle je vyrobena z kovové pružné konstrukce a plastového skořepinového sedáku. Židle je stohovatelná min. 5 ks na sebe nebo min. 14 na kovový stojan. Konstrukce je ohýbána z kovového profilu o průřezu: 22 mm trubka  s minimální tloušťkou stěny 2,5mm. Konstrukce je povrchově ošetřena práškovým vypalovacím lakem v odstínu RAL. Židli tvoří jednodílný sedák s opěrákem, který má kruhový otvor v opěradle pro jednoduché uchopení. Plast je polypropylenový, se vzduchovým polštářem, snadno omyvatelný, s jemnou strukturou bez horní perforace a drážek. Možnost výběru z více barev - alespoň 7. Certifikováno dle EU ČSN EN 1729 - Židle a stoly pro vzdělávací instituce. Certifikát je povinný výrobce na vyžádání předložit. Cena včetně dopravy, instalace. </t>
    </r>
    <r>
      <rPr>
        <b/>
        <sz val="10"/>
        <rFont val="Arial"/>
        <family val="2"/>
        <charset val="238"/>
      </rPr>
      <t>Barva bude vybrána z předloženého vzorníku.</t>
    </r>
    <r>
      <rPr>
        <sz val="10"/>
        <rFont val="Arial"/>
        <family val="2"/>
        <charset val="238"/>
      </rPr>
      <t xml:space="preserve">
</t>
    </r>
  </si>
  <si>
    <r>
      <t xml:space="preserve">Výškově nastavitelná, pojízdná a otočná židle s ergonomickým plastovým šálovým sedákem. Jednodílný sedák s opěrákem má kruhový otvor v opěradle pro jednoduché uchopení.  Plast je polypropylenový, se vzduchovým polštářem, snadno omyvatelný, s jemnou strukturou bez horní perforace a drážek.  Možnost výběru z více barev - alespoň 7. Podnoží je složené z kovového pětiramenného kříže opatřeného kolečky a plynového pístu pro snadné nastavení výšky sedu v rozmezí cca 450 - 580 mm od podlahy. Certifikováno dle EU ČSN EN 1729 - Židle a stoly pro vzdělávací instituce.  Cena včetně dopravy, instalace. </t>
    </r>
    <r>
      <rPr>
        <b/>
        <sz val="10"/>
        <rFont val="Arial"/>
        <family val="2"/>
        <charset val="238"/>
      </rPr>
      <t>Barva bude vybrána z předloženého vzorníku.</t>
    </r>
    <r>
      <rPr>
        <sz val="10"/>
        <rFont val="Arial"/>
        <family val="2"/>
        <charset val="238"/>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</si>
</sst>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quot;Kč&quot;* #,##0.00_);_(&quot;Kč&quot;* \(#,##0.00\);_(&quot;Kč&quot;* &quot;-&quot;??_);_(@_)"/>
    <numFmt numFmtId="165" formatCode="#"/>
    <numFmt numFmtId="166" formatCode="#,##0.000"/>
    <numFmt numFmtId="167" formatCode="#,##0\_x0000_"/>
    <numFmt numFmtId="168" formatCode="#,##0.0000"/>
    <numFmt numFmtId="169" formatCode="\'@\'"/>
  </numFmts>
  <fonts count="25" x14ac:knownFonts="1">
    <font>
      <sz val="10"/>
      <name val="Arial"/>
      <charset val="238"/>
    </font>
    <font>
      <sz val="11"/>
      <color theme="1"/>
      <name val="Calibri"/>
      <family val="2"/>
      <charset val="238"/>
      <scheme val="minor"/>
    </font>
    <font>
      <sz val="10"/>
      <name val="Arial"/>
      <family val="2"/>
      <charset val="238"/>
    </font>
    <font>
      <sz val="8"/>
      <name val="Arial"/>
      <family val="2"/>
      <charset val="238"/>
    </font>
    <font>
      <sz val="7"/>
      <name val="Arial"/>
      <family val="2"/>
      <charset val="238"/>
    </font>
    <font>
      <b/>
      <sz val="10"/>
      <name val="Arial"/>
      <family val="2"/>
      <charset val="238"/>
    </font>
    <font>
      <b/>
      <sz val="12"/>
      <name val="Arial"/>
      <family val="2"/>
      <charset val="238"/>
    </font>
    <font>
      <b/>
      <sz val="8"/>
      <name val="Arial"/>
      <family val="2"/>
      <charset val="238"/>
    </font>
    <font>
      <b/>
      <sz val="14"/>
      <name val="Arial"/>
      <family val="2"/>
      <charset val="238"/>
    </font>
    <font>
      <b/>
      <sz val="18"/>
      <color indexed="10"/>
      <name val="Arial"/>
      <family val="2"/>
      <charset val="238"/>
    </font>
    <font>
      <sz val="8"/>
      <color indexed="9"/>
      <name val="Arial"/>
      <family val="2"/>
      <charset val="238"/>
    </font>
    <font>
      <sz val="10"/>
      <name val="Arial CE"/>
      <family val="2"/>
      <charset val="238"/>
    </font>
    <font>
      <b/>
      <u/>
      <sz val="10"/>
      <name val="Arial"/>
      <family val="2"/>
      <charset val="238"/>
    </font>
    <font>
      <sz val="11"/>
      <color theme="1"/>
      <name val="Calibri"/>
      <family val="2"/>
      <charset val="238"/>
      <scheme val="minor"/>
    </font>
    <font>
      <b/>
      <sz val="10"/>
      <color rgb="FF0000FF"/>
      <name val="Arial"/>
      <family val="2"/>
      <charset val="238"/>
    </font>
    <font>
      <b/>
      <sz val="10"/>
      <color rgb="FF800080"/>
      <name val="Arial"/>
      <family val="2"/>
      <charset val="238"/>
    </font>
    <font>
      <sz val="10"/>
      <color theme="1"/>
      <name val="Arial"/>
      <family val="2"/>
      <charset val="238"/>
    </font>
    <font>
      <b/>
      <u/>
      <sz val="10"/>
      <color rgb="FFFA0000"/>
      <name val="Arial"/>
      <family val="2"/>
      <charset val="238"/>
    </font>
    <font>
      <sz val="11"/>
      <name val="Calibri"/>
      <family val="2"/>
      <scheme val="minor"/>
    </font>
    <font>
      <b/>
      <sz val="8"/>
      <color indexed="12"/>
      <name val="Arial"/>
      <family val="2"/>
      <charset val="238"/>
    </font>
    <font>
      <b/>
      <sz val="8"/>
      <color indexed="20"/>
      <name val="Arial"/>
      <family val="2"/>
      <charset val="238"/>
    </font>
    <font>
      <b/>
      <u/>
      <sz val="8"/>
      <color indexed="10"/>
      <name val="Arial"/>
      <family val="2"/>
      <charset val="238"/>
    </font>
    <font>
      <sz val="10"/>
      <name val="Arial"/>
      <family val="2"/>
      <charset val="238"/>
    </font>
    <font>
      <u/>
      <sz val="10"/>
      <color indexed="12"/>
      <name val="Arial CE"/>
      <family val="2"/>
      <charset val="238"/>
    </font>
    <font>
      <vertAlign val="superscript"/>
      <sz val="10"/>
      <name val="Arial CE"/>
      <family val="2"/>
      <charset val="238"/>
    </font>
  </fonts>
  <fills count="6">
    <fill>
      <patternFill patternType="none"/>
    </fill>
    <fill>
      <patternFill patternType="gray125"/>
    </fill>
    <fill>
      <patternFill patternType="solid">
        <fgColor indexed="26"/>
      </patternFill>
    </fill>
    <fill>
      <patternFill patternType="solid">
        <fgColor indexed="13"/>
      </patternFill>
    </fill>
    <fill>
      <patternFill patternType="solid">
        <fgColor indexed="26"/>
        <bgColor indexed="64"/>
      </patternFill>
    </fill>
    <fill>
      <patternFill patternType="solid">
        <fgColor theme="0"/>
        <bgColor indexed="64"/>
      </patternFill>
    </fill>
  </fills>
  <borders count="5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hair">
        <color indexed="64"/>
      </right>
      <top style="hair">
        <color indexed="64"/>
      </top>
      <bottom/>
      <diagonal/>
    </border>
    <border>
      <left/>
      <right style="thin">
        <color indexed="64"/>
      </right>
      <top/>
      <bottom/>
      <diagonal/>
    </border>
    <border>
      <left/>
      <right style="hair">
        <color indexed="64"/>
      </right>
      <top/>
      <bottom/>
      <diagonal/>
    </border>
    <border>
      <left/>
      <right/>
      <top style="hair">
        <color indexed="64"/>
      </top>
      <bottom/>
      <diagonal/>
    </border>
    <border>
      <left/>
      <right style="hair">
        <color indexed="64"/>
      </right>
      <top style="hair">
        <color indexed="64"/>
      </top>
      <bottom style="hair">
        <color indexed="64"/>
      </bottom>
      <diagonal/>
    </border>
    <border>
      <left/>
      <right/>
      <top/>
      <bottom style="hair">
        <color indexed="64"/>
      </bottom>
      <diagonal/>
    </border>
    <border>
      <left/>
      <right style="hair">
        <color indexed="64"/>
      </right>
      <top/>
      <bottom style="hair">
        <color indexed="64"/>
      </bottom>
      <diagonal/>
    </border>
    <border>
      <left/>
      <right/>
      <top style="hair">
        <color indexed="64"/>
      </top>
      <bottom style="hair">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diagonal/>
    </border>
    <border>
      <left style="hair">
        <color indexed="64"/>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top style="thin">
        <color indexed="64"/>
      </top>
      <bottom/>
      <diagonal/>
    </border>
    <border>
      <left style="hair">
        <color indexed="64"/>
      </left>
      <right/>
      <top/>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top style="hair">
        <color indexed="64"/>
      </top>
      <bottom/>
      <diagonal/>
    </border>
    <border>
      <left/>
      <right style="medium">
        <color indexed="64"/>
      </right>
      <top style="hair">
        <color indexed="64"/>
      </top>
      <bottom style="thin">
        <color indexed="64"/>
      </bottom>
      <diagonal/>
    </border>
    <border>
      <left/>
      <right style="medium">
        <color indexed="64"/>
      </right>
      <top style="medium">
        <color indexed="64"/>
      </top>
      <bottom style="medium">
        <color indexed="64"/>
      </bottom>
      <diagonal/>
    </border>
    <border>
      <left/>
      <right style="hair">
        <color indexed="64"/>
      </right>
      <top/>
      <bottom style="thin">
        <color indexed="64"/>
      </bottom>
      <diagonal/>
    </border>
    <border>
      <left style="hair">
        <color indexed="64"/>
      </left>
      <right/>
      <top/>
      <bottom style="thin">
        <color indexed="64"/>
      </bottom>
      <diagonal/>
    </border>
    <border>
      <left/>
      <right style="thin">
        <color indexed="64"/>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medium">
        <color indexed="64"/>
      </left>
      <right/>
      <top style="medium">
        <color indexed="64"/>
      </top>
      <bottom style="medium">
        <color indexed="64"/>
      </bottom>
      <diagonal/>
    </border>
  </borders>
  <cellStyleXfs count="8">
    <xf numFmtId="0" fontId="0" fillId="0" borderId="0"/>
    <xf numFmtId="0" fontId="13" fillId="0" borderId="0"/>
    <xf numFmtId="0" fontId="13" fillId="0" borderId="0"/>
    <xf numFmtId="0" fontId="18" fillId="0" borderId="0"/>
    <xf numFmtId="0" fontId="23" fillId="0" borderId="0" applyNumberFormat="0" applyFill="0" applyBorder="0" applyAlignment="0" applyProtection="0">
      <alignment vertical="top"/>
      <protection locked="0"/>
    </xf>
    <xf numFmtId="164" fontId="22" fillId="0" borderId="0" applyFont="0" applyFill="0" applyBorder="0" applyAlignment="0" applyProtection="0"/>
    <xf numFmtId="0" fontId="2" fillId="0" borderId="0"/>
    <xf numFmtId="0" fontId="1" fillId="0" borderId="0"/>
  </cellStyleXfs>
  <cellXfs count="218">
    <xf numFmtId="0" fontId="0" fillId="0" borderId="0" xfId="0"/>
    <xf numFmtId="0" fontId="3" fillId="0" borderId="0" xfId="0" applyFont="1" applyAlignment="1">
      <alignment vertical="center"/>
    </xf>
    <xf numFmtId="0" fontId="3" fillId="0" borderId="1" xfId="0" applyFont="1" applyBorder="1" applyAlignment="1">
      <alignment vertical="center"/>
    </xf>
    <xf numFmtId="0" fontId="3" fillId="0" borderId="2" xfId="0" applyFont="1" applyBorder="1" applyAlignment="1">
      <alignment vertical="center"/>
    </xf>
    <xf numFmtId="0" fontId="3" fillId="0" borderId="3" xfId="0" applyFont="1" applyBorder="1" applyAlignment="1">
      <alignment vertical="center"/>
    </xf>
    <xf numFmtId="0" fontId="3" fillId="0" borderId="4" xfId="0" applyFont="1" applyBorder="1" applyAlignment="1">
      <alignment vertical="center"/>
    </xf>
    <xf numFmtId="0" fontId="3" fillId="0" borderId="5" xfId="0" applyFont="1" applyBorder="1" applyAlignment="1">
      <alignment vertical="center"/>
    </xf>
    <xf numFmtId="0" fontId="3" fillId="0" borderId="6" xfId="0" applyFont="1" applyBorder="1" applyAlignment="1">
      <alignment vertical="center"/>
    </xf>
    <xf numFmtId="0" fontId="3" fillId="0" borderId="7" xfId="0" applyFont="1" applyBorder="1" applyAlignment="1">
      <alignment vertical="center"/>
    </xf>
    <xf numFmtId="0" fontId="3" fillId="0" borderId="8" xfId="0" applyFont="1" applyBorder="1" applyAlignment="1">
      <alignment vertical="center"/>
    </xf>
    <xf numFmtId="0" fontId="3" fillId="0" borderId="9" xfId="0" applyFont="1" applyBorder="1" applyAlignment="1">
      <alignment vertical="center"/>
    </xf>
    <xf numFmtId="0" fontId="3" fillId="0" borderId="10" xfId="0" applyFont="1" applyBorder="1" applyAlignment="1">
      <alignment vertical="center"/>
    </xf>
    <xf numFmtId="0" fontId="3" fillId="0" borderId="11" xfId="0" applyFont="1" applyBorder="1" applyAlignment="1">
      <alignment vertical="center"/>
    </xf>
    <xf numFmtId="0" fontId="4" fillId="0" borderId="0" xfId="0" applyFont="1" applyAlignment="1">
      <alignment vertical="center"/>
    </xf>
    <xf numFmtId="0" fontId="3" fillId="0" borderId="12" xfId="0" applyFont="1" applyBorder="1" applyAlignment="1">
      <alignment vertical="center"/>
    </xf>
    <xf numFmtId="0" fontId="3" fillId="0" borderId="13" xfId="0" applyFont="1" applyBorder="1" applyAlignment="1">
      <alignment vertical="center"/>
    </xf>
    <xf numFmtId="0" fontId="3" fillId="0" borderId="14" xfId="0" applyFont="1" applyBorder="1" applyAlignment="1">
      <alignment vertical="center"/>
    </xf>
    <xf numFmtId="0" fontId="3" fillId="0" borderId="15" xfId="0" applyFont="1" applyBorder="1" applyAlignment="1">
      <alignment vertical="center"/>
    </xf>
    <xf numFmtId="0" fontId="3" fillId="0" borderId="16" xfId="0" applyFont="1" applyBorder="1" applyAlignment="1">
      <alignment vertical="center"/>
    </xf>
    <xf numFmtId="0" fontId="3" fillId="0" borderId="17" xfId="0" applyFont="1" applyBorder="1" applyAlignment="1">
      <alignment vertical="center"/>
    </xf>
    <xf numFmtId="0" fontId="5" fillId="0" borderId="17" xfId="0" applyFont="1" applyBorder="1" applyAlignment="1">
      <alignment vertical="center"/>
    </xf>
    <xf numFmtId="0" fontId="3" fillId="0" borderId="18" xfId="0" applyFont="1" applyBorder="1" applyAlignment="1">
      <alignment vertical="center"/>
    </xf>
    <xf numFmtId="0" fontId="3" fillId="0" borderId="19" xfId="0" applyFont="1" applyBorder="1" applyAlignment="1">
      <alignment vertical="center"/>
    </xf>
    <xf numFmtId="0" fontId="3" fillId="0" borderId="20" xfId="0" applyFont="1" applyBorder="1" applyAlignment="1">
      <alignment vertical="center"/>
    </xf>
    <xf numFmtId="0" fontId="3" fillId="0" borderId="21" xfId="0" applyFont="1" applyBorder="1" applyAlignment="1">
      <alignment vertical="center"/>
    </xf>
    <xf numFmtId="0" fontId="3" fillId="0" borderId="22" xfId="0" applyFont="1" applyBorder="1" applyAlignment="1">
      <alignment vertical="center"/>
    </xf>
    <xf numFmtId="0" fontId="3" fillId="0" borderId="23" xfId="0" applyFont="1" applyBorder="1" applyAlignment="1">
      <alignment vertical="center"/>
    </xf>
    <xf numFmtId="165" fontId="5" fillId="0" borderId="17" xfId="0" applyNumberFormat="1" applyFont="1" applyBorder="1" applyAlignment="1">
      <alignment vertical="center" wrapText="1"/>
    </xf>
    <xf numFmtId="0" fontId="6" fillId="0" borderId="19" xfId="0" applyFont="1" applyBorder="1" applyAlignment="1">
      <alignment vertical="center"/>
    </xf>
    <xf numFmtId="0" fontId="6" fillId="0" borderId="21" xfId="0" applyFont="1" applyBorder="1" applyAlignment="1">
      <alignment vertical="center"/>
    </xf>
    <xf numFmtId="0" fontId="5" fillId="0" borderId="22" xfId="0" applyFont="1" applyBorder="1" applyAlignment="1">
      <alignment vertical="center"/>
    </xf>
    <xf numFmtId="0" fontId="5" fillId="0" borderId="20" xfId="0" applyFont="1" applyBorder="1" applyAlignment="1">
      <alignment vertical="center"/>
    </xf>
    <xf numFmtId="0" fontId="5" fillId="0" borderId="23" xfId="0" applyFont="1" applyBorder="1" applyAlignment="1">
      <alignment vertical="center"/>
    </xf>
    <xf numFmtId="0" fontId="5" fillId="0" borderId="21" xfId="0" applyFont="1" applyBorder="1" applyAlignment="1">
      <alignment vertical="center"/>
    </xf>
    <xf numFmtId="1" fontId="3" fillId="0" borderId="24" xfId="0" applyNumberFormat="1" applyFont="1" applyBorder="1" applyAlignment="1">
      <alignment horizontal="center" vertical="center"/>
    </xf>
    <xf numFmtId="0" fontId="7" fillId="0" borderId="25" xfId="0" applyFont="1" applyBorder="1" applyAlignment="1">
      <alignment vertical="center"/>
    </xf>
    <xf numFmtId="0" fontId="3" fillId="0" borderId="26" xfId="0" applyFont="1" applyBorder="1" applyAlignment="1">
      <alignment vertical="center"/>
    </xf>
    <xf numFmtId="49" fontId="3" fillId="0" borderId="27" xfId="0" applyNumberFormat="1" applyFont="1" applyBorder="1" applyAlignment="1">
      <alignment vertical="center"/>
    </xf>
    <xf numFmtId="0" fontId="3" fillId="0" borderId="28" xfId="0" applyFont="1" applyBorder="1" applyAlignment="1">
      <alignment vertical="center"/>
    </xf>
    <xf numFmtId="0" fontId="3" fillId="0" borderId="27" xfId="0" applyFont="1" applyBorder="1" applyAlignment="1">
      <alignment vertical="center"/>
    </xf>
    <xf numFmtId="1" fontId="3" fillId="0" borderId="30" xfId="0" applyNumberFormat="1" applyFont="1" applyBorder="1" applyAlignment="1">
      <alignment horizontal="center" vertical="center"/>
    </xf>
    <xf numFmtId="0" fontId="7" fillId="0" borderId="28" xfId="0" applyFont="1" applyBorder="1" applyAlignment="1">
      <alignment vertical="center"/>
    </xf>
    <xf numFmtId="49" fontId="3" fillId="0" borderId="18" xfId="0" applyNumberFormat="1" applyFont="1" applyBorder="1" applyAlignment="1">
      <alignment vertical="center"/>
    </xf>
    <xf numFmtId="0" fontId="3" fillId="0" borderId="31" xfId="0" applyFont="1" applyBorder="1" applyAlignment="1">
      <alignment vertical="center"/>
    </xf>
    <xf numFmtId="1" fontId="3" fillId="0" borderId="32" xfId="0" applyNumberFormat="1" applyFont="1" applyBorder="1" applyAlignment="1">
      <alignment horizontal="center" vertical="center"/>
    </xf>
    <xf numFmtId="0" fontId="3" fillId="0" borderId="33" xfId="0" applyFont="1" applyBorder="1" applyAlignment="1">
      <alignment vertical="center"/>
    </xf>
    <xf numFmtId="0" fontId="3" fillId="0" borderId="34" xfId="0" applyFont="1" applyBorder="1" applyAlignment="1">
      <alignment vertical="center"/>
    </xf>
    <xf numFmtId="0" fontId="3" fillId="0" borderId="35" xfId="0" applyFont="1" applyBorder="1" applyAlignment="1">
      <alignment vertical="center"/>
    </xf>
    <xf numFmtId="49" fontId="3" fillId="0" borderId="15" xfId="0" applyNumberFormat="1" applyFont="1" applyBorder="1" applyAlignment="1">
      <alignment vertical="center"/>
    </xf>
    <xf numFmtId="0" fontId="5" fillId="0" borderId="1" xfId="0" applyFont="1" applyBorder="1" applyAlignment="1">
      <alignment vertical="top"/>
    </xf>
    <xf numFmtId="0" fontId="3" fillId="0" borderId="36" xfId="0" applyFont="1" applyBorder="1" applyAlignment="1">
      <alignment vertical="center"/>
    </xf>
    <xf numFmtId="0" fontId="3" fillId="0" borderId="37" xfId="0" applyFont="1" applyBorder="1" applyAlignment="1">
      <alignment vertical="center"/>
    </xf>
    <xf numFmtId="1" fontId="6" fillId="0" borderId="19" xfId="0" applyNumberFormat="1" applyFont="1" applyBorder="1" applyAlignment="1">
      <alignment vertical="center"/>
    </xf>
    <xf numFmtId="0" fontId="3" fillId="0" borderId="38" xfId="0" applyFont="1" applyBorder="1" applyAlignment="1">
      <alignment vertical="center"/>
    </xf>
    <xf numFmtId="168" fontId="3" fillId="0" borderId="18" xfId="0" applyNumberFormat="1" applyFont="1" applyBorder="1" applyAlignment="1">
      <alignment horizontal="right" vertical="center"/>
    </xf>
    <xf numFmtId="0" fontId="3" fillId="0" borderId="39" xfId="0" applyFont="1" applyBorder="1"/>
    <xf numFmtId="0" fontId="3" fillId="0" borderId="29" xfId="0" applyFont="1" applyBorder="1"/>
    <xf numFmtId="168" fontId="3" fillId="0" borderId="40" xfId="0" applyNumberFormat="1" applyFont="1" applyBorder="1" applyAlignment="1">
      <alignment horizontal="right" vertical="center"/>
    </xf>
    <xf numFmtId="0" fontId="5" fillId="0" borderId="41" xfId="0" applyFont="1" applyBorder="1" applyAlignment="1">
      <alignment vertical="top"/>
    </xf>
    <xf numFmtId="0" fontId="3" fillId="0" borderId="25" xfId="0" applyFont="1" applyBorder="1" applyAlignment="1">
      <alignment vertical="center"/>
    </xf>
    <xf numFmtId="168" fontId="3" fillId="0" borderId="27" xfId="0" applyNumberFormat="1" applyFont="1" applyBorder="1" applyAlignment="1">
      <alignment horizontal="right" vertical="center"/>
    </xf>
    <xf numFmtId="0" fontId="5" fillId="0" borderId="33" xfId="0" applyFont="1" applyBorder="1" applyAlignment="1">
      <alignment vertical="center"/>
    </xf>
    <xf numFmtId="0" fontId="3" fillId="0" borderId="42" xfId="0" applyFont="1" applyBorder="1" applyAlignment="1">
      <alignment vertical="center"/>
    </xf>
    <xf numFmtId="0" fontId="3" fillId="0" borderId="43" xfId="0" applyFont="1" applyBorder="1" applyAlignment="1">
      <alignment vertical="center"/>
    </xf>
    <xf numFmtId="0" fontId="3" fillId="0" borderId="13" xfId="0" applyFont="1" applyBorder="1"/>
    <xf numFmtId="0" fontId="3" fillId="0" borderId="44" xfId="0" applyFont="1" applyBorder="1" applyAlignment="1">
      <alignment vertical="center"/>
    </xf>
    <xf numFmtId="0" fontId="3" fillId="0" borderId="45" xfId="0" applyFont="1" applyBorder="1"/>
    <xf numFmtId="0" fontId="3" fillId="0" borderId="46" xfId="0" applyFont="1" applyBorder="1" applyAlignment="1">
      <alignment vertical="center"/>
    </xf>
    <xf numFmtId="49" fontId="3" fillId="0" borderId="6" xfId="0" applyNumberFormat="1" applyFont="1" applyBorder="1" applyAlignment="1">
      <alignment vertical="center"/>
    </xf>
    <xf numFmtId="49" fontId="3" fillId="3" borderId="47" xfId="0" applyNumberFormat="1" applyFont="1" applyFill="1" applyBorder="1" applyAlignment="1">
      <alignment horizontal="center" vertical="center" wrapText="1"/>
    </xf>
    <xf numFmtId="1" fontId="3" fillId="3" borderId="48" xfId="0" applyNumberFormat="1" applyFont="1" applyFill="1" applyBorder="1" applyAlignment="1">
      <alignment horizontal="center" vertical="center" wrapText="1"/>
    </xf>
    <xf numFmtId="49" fontId="8" fillId="2" borderId="0" xfId="0" applyNumberFormat="1" applyFont="1" applyFill="1"/>
    <xf numFmtId="49" fontId="7" fillId="2" borderId="0" xfId="0" applyNumberFormat="1" applyFont="1" applyFill="1" applyAlignment="1">
      <alignment vertical="center"/>
    </xf>
    <xf numFmtId="49" fontId="3" fillId="2" borderId="0" xfId="0" applyNumberFormat="1" applyFont="1" applyFill="1" applyAlignment="1">
      <alignment vertical="center"/>
    </xf>
    <xf numFmtId="0" fontId="3" fillId="4" borderId="0" xfId="0" applyFont="1" applyFill="1" applyAlignment="1">
      <alignment horizontal="left" vertical="center"/>
    </xf>
    <xf numFmtId="49" fontId="3" fillId="4" borderId="0" xfId="0" applyNumberFormat="1" applyFont="1" applyFill="1" applyAlignment="1">
      <alignment horizontal="left" vertical="center"/>
    </xf>
    <xf numFmtId="49" fontId="3" fillId="3" borderId="49" xfId="0" applyNumberFormat="1" applyFont="1" applyFill="1" applyBorder="1" applyAlignment="1">
      <alignment horizontal="center" vertical="center" wrapText="1"/>
    </xf>
    <xf numFmtId="1" fontId="3" fillId="3" borderId="32" xfId="0" applyNumberFormat="1" applyFont="1" applyFill="1" applyBorder="1" applyAlignment="1">
      <alignment horizontal="center" vertical="center" wrapText="1"/>
    </xf>
    <xf numFmtId="49" fontId="4" fillId="2" borderId="0" xfId="0" applyNumberFormat="1" applyFont="1" applyFill="1"/>
    <xf numFmtId="2" fontId="2" fillId="0" borderId="0" xfId="0" applyNumberFormat="1" applyFont="1" applyProtection="1">
      <protection locked="0"/>
    </xf>
    <xf numFmtId="0" fontId="2" fillId="0" borderId="0" xfId="0" applyFont="1" applyProtection="1">
      <protection locked="0"/>
    </xf>
    <xf numFmtId="49" fontId="4" fillId="2" borderId="0" xfId="0" applyNumberFormat="1" applyFont="1" applyFill="1" applyAlignment="1">
      <alignment vertical="center"/>
    </xf>
    <xf numFmtId="49" fontId="3" fillId="2" borderId="0" xfId="0" applyNumberFormat="1" applyFont="1" applyFill="1" applyAlignment="1">
      <alignment horizontal="center" vertical="center"/>
    </xf>
    <xf numFmtId="49" fontId="3" fillId="2" borderId="0" xfId="0" applyNumberFormat="1" applyFont="1" applyFill="1" applyAlignment="1">
      <alignment horizontal="left" vertical="center"/>
    </xf>
    <xf numFmtId="49" fontId="3" fillId="3" borderId="50" xfId="0" applyNumberFormat="1" applyFont="1" applyFill="1" applyBorder="1" applyAlignment="1">
      <alignment horizontal="center" vertical="center" wrapText="1"/>
    </xf>
    <xf numFmtId="1" fontId="3" fillId="3" borderId="51" xfId="0" applyNumberFormat="1" applyFont="1" applyFill="1" applyBorder="1" applyAlignment="1">
      <alignment horizontal="center" vertical="center" wrapText="1"/>
    </xf>
    <xf numFmtId="0" fontId="2" fillId="4" borderId="16" xfId="0" applyFont="1" applyFill="1" applyBorder="1"/>
    <xf numFmtId="0" fontId="2" fillId="4" borderId="17" xfId="0" applyFont="1" applyFill="1" applyBorder="1"/>
    <xf numFmtId="0" fontId="2" fillId="0" borderId="1" xfId="0" applyFont="1" applyBorder="1"/>
    <xf numFmtId="0" fontId="2" fillId="0" borderId="2" xfId="0" applyFont="1" applyBorder="1"/>
    <xf numFmtId="0" fontId="2" fillId="0" borderId="3" xfId="0" applyFont="1" applyBorder="1"/>
    <xf numFmtId="0" fontId="9" fillId="0" borderId="2" xfId="0" applyFont="1" applyBorder="1"/>
    <xf numFmtId="0" fontId="2" fillId="0" borderId="13" xfId="0" applyFont="1" applyBorder="1"/>
    <xf numFmtId="0" fontId="2" fillId="0" borderId="14" xfId="0" applyFont="1" applyBorder="1"/>
    <xf numFmtId="0" fontId="2" fillId="0" borderId="15" xfId="0" applyFont="1" applyBorder="1"/>
    <xf numFmtId="165" fontId="3" fillId="0" borderId="25" xfId="0" applyNumberFormat="1" applyFont="1" applyBorder="1" applyAlignment="1">
      <alignment vertical="center"/>
    </xf>
    <xf numFmtId="165" fontId="3" fillId="0" borderId="8" xfId="0" applyNumberFormat="1" applyFont="1" applyBorder="1" applyAlignment="1">
      <alignment vertical="center"/>
    </xf>
    <xf numFmtId="165" fontId="3" fillId="0" borderId="38" xfId="0" applyNumberFormat="1" applyFont="1" applyBorder="1" applyAlignment="1">
      <alignment vertical="center"/>
    </xf>
    <xf numFmtId="165" fontId="3" fillId="0" borderId="0" xfId="0" applyNumberFormat="1" applyFont="1" applyAlignment="1">
      <alignment vertical="center"/>
    </xf>
    <xf numFmtId="165" fontId="3" fillId="0" borderId="26" xfId="0" applyNumberFormat="1" applyFont="1" applyBorder="1" applyAlignment="1">
      <alignment vertical="center"/>
    </xf>
    <xf numFmtId="165" fontId="3" fillId="0" borderId="28" xfId="0" applyNumberFormat="1" applyFont="1" applyBorder="1" applyAlignment="1">
      <alignment vertical="center"/>
    </xf>
    <xf numFmtId="165" fontId="3" fillId="0" borderId="12" xfId="0" applyNumberFormat="1" applyFont="1" applyBorder="1" applyAlignment="1">
      <alignment vertical="center"/>
    </xf>
    <xf numFmtId="165" fontId="3" fillId="0" borderId="29" xfId="0" applyNumberFormat="1" applyFont="1" applyBorder="1" applyAlignment="1">
      <alignment vertical="center"/>
    </xf>
    <xf numFmtId="165" fontId="3" fillId="0" borderId="9" xfId="0" applyNumberFormat="1" applyFont="1" applyBorder="1" applyAlignment="1">
      <alignment vertical="center"/>
    </xf>
    <xf numFmtId="49" fontId="3" fillId="0" borderId="26" xfId="0" applyNumberFormat="1" applyFont="1" applyBorder="1" applyAlignment="1">
      <alignment vertical="center"/>
    </xf>
    <xf numFmtId="3" fontId="2" fillId="0" borderId="52" xfId="0" applyNumberFormat="1" applyFont="1" applyBorder="1" applyAlignment="1">
      <alignment vertical="center"/>
    </xf>
    <xf numFmtId="3" fontId="2" fillId="0" borderId="34" xfId="0" applyNumberFormat="1" applyFont="1" applyBorder="1" applyAlignment="1">
      <alignment vertical="center"/>
    </xf>
    <xf numFmtId="167" fontId="2" fillId="0" borderId="35" xfId="0" applyNumberFormat="1" applyFont="1" applyBorder="1" applyAlignment="1">
      <alignment horizontal="right" vertical="center" wrapText="1"/>
    </xf>
    <xf numFmtId="4" fontId="2" fillId="0" borderId="33" xfId="0" applyNumberFormat="1" applyFont="1" applyBorder="1" applyAlignment="1">
      <alignment horizontal="right" vertical="center" wrapText="1"/>
    </xf>
    <xf numFmtId="3" fontId="2" fillId="0" borderId="35" xfId="0" applyNumberFormat="1" applyFont="1" applyBorder="1" applyAlignment="1">
      <alignment vertical="center"/>
    </xf>
    <xf numFmtId="3" fontId="2" fillId="0" borderId="33" xfId="0" applyNumberFormat="1" applyFont="1" applyBorder="1" applyAlignment="1">
      <alignment vertical="center"/>
    </xf>
    <xf numFmtId="3" fontId="2" fillId="0" borderId="34" xfId="0" applyNumberFormat="1" applyFont="1" applyBorder="1" applyAlignment="1">
      <alignment vertical="center" wrapText="1"/>
    </xf>
    <xf numFmtId="4" fontId="2" fillId="0" borderId="34" xfId="0" applyNumberFormat="1" applyFont="1" applyBorder="1" applyAlignment="1">
      <alignment horizontal="right" vertical="center" wrapText="1"/>
    </xf>
    <xf numFmtId="3" fontId="2" fillId="0" borderId="46" xfId="0" applyNumberFormat="1" applyFont="1" applyBorder="1" applyAlignment="1">
      <alignment vertical="center"/>
    </xf>
    <xf numFmtId="4" fontId="2" fillId="0" borderId="28" xfId="0" applyNumberFormat="1" applyFont="1" applyBorder="1" applyAlignment="1">
      <alignment horizontal="right" vertical="center" wrapText="1"/>
    </xf>
    <xf numFmtId="4" fontId="2" fillId="0" borderId="28" xfId="0" applyNumberFormat="1" applyFont="1" applyBorder="1" applyAlignment="1">
      <alignment horizontal="right" vertical="center"/>
    </xf>
    <xf numFmtId="3" fontId="2" fillId="0" borderId="12" xfId="0" applyNumberFormat="1" applyFont="1" applyBorder="1" applyAlignment="1">
      <alignment vertical="center"/>
    </xf>
    <xf numFmtId="0" fontId="10" fillId="0" borderId="12" xfId="0" applyFont="1" applyBorder="1" applyAlignment="1">
      <alignment horizontal="right" vertical="center"/>
    </xf>
    <xf numFmtId="0" fontId="10" fillId="0" borderId="9" xfId="0" applyFont="1" applyBorder="1" applyAlignment="1">
      <alignment horizontal="left" vertical="center"/>
    </xf>
    <xf numFmtId="3" fontId="2" fillId="0" borderId="28" xfId="0" applyNumberFormat="1" applyFont="1" applyBorder="1" applyAlignment="1">
      <alignment vertical="center"/>
    </xf>
    <xf numFmtId="3" fontId="2" fillId="0" borderId="0" xfId="0" applyNumberFormat="1" applyFont="1" applyAlignment="1">
      <alignment vertical="center"/>
    </xf>
    <xf numFmtId="4" fontId="2" fillId="0" borderId="16" xfId="0" applyNumberFormat="1" applyFont="1" applyBorder="1" applyAlignment="1">
      <alignment horizontal="right" vertical="center" wrapText="1"/>
    </xf>
    <xf numFmtId="4" fontId="2" fillId="0" borderId="16" xfId="0" applyNumberFormat="1" applyFont="1" applyBorder="1" applyAlignment="1">
      <alignment horizontal="right" vertical="center"/>
    </xf>
    <xf numFmtId="3" fontId="2" fillId="0" borderId="18" xfId="0" applyNumberFormat="1" applyFont="1" applyBorder="1" applyAlignment="1">
      <alignment vertical="center"/>
    </xf>
    <xf numFmtId="4" fontId="2" fillId="0" borderId="45" xfId="0" applyNumberFormat="1" applyFont="1" applyBorder="1" applyAlignment="1">
      <alignment horizontal="right" vertical="center" wrapText="1"/>
    </xf>
    <xf numFmtId="4" fontId="2" fillId="0" borderId="17" xfId="0" applyNumberFormat="1" applyFont="1" applyBorder="1" applyAlignment="1">
      <alignment horizontal="right" vertical="center" wrapText="1"/>
    </xf>
    <xf numFmtId="3" fontId="2" fillId="0" borderId="14" xfId="0" applyNumberFormat="1" applyFont="1" applyBorder="1" applyAlignment="1">
      <alignment vertical="center" wrapText="1"/>
    </xf>
    <xf numFmtId="3" fontId="3" fillId="0" borderId="29" xfId="0" applyNumberFormat="1" applyFont="1" applyBorder="1" applyAlignment="1">
      <alignment horizontal="right" vertical="center" wrapText="1"/>
    </xf>
    <xf numFmtId="4" fontId="3" fillId="0" borderId="28" xfId="0" applyNumberFormat="1" applyFont="1" applyBorder="1" applyAlignment="1">
      <alignment horizontal="right" vertical="center" wrapText="1"/>
    </xf>
    <xf numFmtId="4" fontId="2" fillId="0" borderId="29" xfId="0" applyNumberFormat="1" applyFont="1" applyBorder="1" applyAlignment="1">
      <alignment horizontal="right" vertical="center" wrapText="1"/>
    </xf>
    <xf numFmtId="3" fontId="3" fillId="0" borderId="28" xfId="0" applyNumberFormat="1" applyFont="1" applyBorder="1" applyAlignment="1">
      <alignment horizontal="right" vertical="center" wrapText="1"/>
    </xf>
    <xf numFmtId="4" fontId="5" fillId="0" borderId="53" xfId="0" applyNumberFormat="1" applyFont="1" applyBorder="1" applyAlignment="1">
      <alignment horizontal="right" vertical="center" wrapText="1"/>
    </xf>
    <xf numFmtId="0" fontId="2" fillId="0" borderId="20" xfId="0" applyFont="1" applyBorder="1" applyAlignment="1">
      <alignment vertical="center"/>
    </xf>
    <xf numFmtId="0" fontId="2" fillId="0" borderId="0" xfId="0" applyFont="1" applyAlignment="1">
      <alignment vertical="center"/>
    </xf>
    <xf numFmtId="0" fontId="2" fillId="4" borderId="0" xfId="0" applyFont="1" applyFill="1" applyAlignment="1">
      <alignment horizontal="left" vertical="center"/>
    </xf>
    <xf numFmtId="49" fontId="2" fillId="3" borderId="47" xfId="0" applyNumberFormat="1" applyFont="1" applyFill="1" applyBorder="1" applyAlignment="1">
      <alignment horizontal="center" vertical="center" wrapText="1"/>
    </xf>
    <xf numFmtId="1" fontId="2" fillId="3" borderId="48" xfId="0" applyNumberFormat="1" applyFont="1" applyFill="1" applyBorder="1" applyAlignment="1">
      <alignment horizontal="center" vertical="center" wrapText="1"/>
    </xf>
    <xf numFmtId="0" fontId="14" fillId="0" borderId="0" xfId="0" applyFont="1" applyAlignment="1">
      <alignment vertical="center"/>
    </xf>
    <xf numFmtId="167" fontId="15" fillId="0" borderId="0" xfId="0" applyNumberFormat="1" applyFont="1" applyAlignment="1">
      <alignment horizontal="center" vertical="center"/>
    </xf>
    <xf numFmtId="4" fontId="15" fillId="0" borderId="0" xfId="0" applyNumberFormat="1" applyFont="1" applyAlignment="1">
      <alignment horizontal="right" vertical="center"/>
    </xf>
    <xf numFmtId="167" fontId="2" fillId="0" borderId="0" xfId="0" applyNumberFormat="1" applyFont="1" applyAlignment="1">
      <alignment horizontal="center" vertical="center"/>
    </xf>
    <xf numFmtId="166" fontId="2" fillId="0" borderId="0" xfId="0" applyNumberFormat="1" applyFont="1" applyAlignment="1">
      <alignment horizontal="right" vertical="center"/>
    </xf>
    <xf numFmtId="4" fontId="2" fillId="0" borderId="0" xfId="0" applyNumberFormat="1" applyFont="1" applyAlignment="1">
      <alignment horizontal="right" vertical="center"/>
    </xf>
    <xf numFmtId="167" fontId="2" fillId="0" borderId="0" xfId="0" applyNumberFormat="1" applyFont="1" applyAlignment="1">
      <alignment horizontal="right" vertical="center"/>
    </xf>
    <xf numFmtId="167" fontId="14" fillId="0" borderId="0" xfId="0" applyNumberFormat="1" applyFont="1" applyAlignment="1">
      <alignment horizontal="center" vertical="center"/>
    </xf>
    <xf numFmtId="4" fontId="14" fillId="0" borderId="0" xfId="0" applyNumberFormat="1" applyFont="1" applyAlignment="1">
      <alignment horizontal="right" vertical="center"/>
    </xf>
    <xf numFmtId="4" fontId="16" fillId="0" borderId="0" xfId="0" applyNumberFormat="1" applyFont="1" applyAlignment="1">
      <alignment horizontal="right" vertical="center"/>
    </xf>
    <xf numFmtId="4" fontId="17" fillId="0" borderId="0" xfId="0" applyNumberFormat="1" applyFont="1" applyAlignment="1">
      <alignment horizontal="right" vertical="center"/>
    </xf>
    <xf numFmtId="1" fontId="2" fillId="3" borderId="48" xfId="0" applyNumberFormat="1" applyFont="1" applyFill="1" applyBorder="1" applyAlignment="1">
      <alignment horizontal="center" vertical="center"/>
    </xf>
    <xf numFmtId="167" fontId="2" fillId="0" borderId="0" xfId="0" applyNumberFormat="1" applyFont="1" applyAlignment="1">
      <alignment horizontal="left" vertical="center" wrapText="1"/>
    </xf>
    <xf numFmtId="0" fontId="2" fillId="0" borderId="0" xfId="0" applyFont="1" applyAlignment="1">
      <alignment horizontal="left" vertical="center" wrapText="1"/>
    </xf>
    <xf numFmtId="0" fontId="3" fillId="0" borderId="0" xfId="0" applyFont="1" applyProtection="1">
      <protection locked="0"/>
    </xf>
    <xf numFmtId="2" fontId="3" fillId="0" borderId="0" xfId="0" applyNumberFormat="1" applyFont="1" applyProtection="1">
      <protection locked="0"/>
    </xf>
    <xf numFmtId="167" fontId="2" fillId="0" borderId="0" xfId="0" applyNumberFormat="1" applyFont="1" applyAlignment="1">
      <alignment horizontal="left" vertical="top" wrapText="1"/>
    </xf>
    <xf numFmtId="0" fontId="15" fillId="0" borderId="0" xfId="0" applyFont="1" applyAlignment="1">
      <alignment horizontal="left" vertical="top" wrapText="1"/>
    </xf>
    <xf numFmtId="49" fontId="2" fillId="2" borderId="17" xfId="0" applyNumberFormat="1" applyFont="1" applyFill="1" applyBorder="1" applyAlignment="1">
      <alignment horizontal="left" vertical="top" wrapText="1"/>
    </xf>
    <xf numFmtId="0" fontId="14" fillId="0" borderId="0" xfId="0" applyFont="1" applyAlignment="1">
      <alignment horizontal="left" vertical="top" wrapText="1"/>
    </xf>
    <xf numFmtId="0" fontId="2" fillId="0" borderId="0" xfId="0" applyFont="1" applyAlignment="1">
      <alignment horizontal="left" vertical="top" wrapText="1"/>
    </xf>
    <xf numFmtId="0" fontId="2" fillId="5" borderId="0" xfId="0" applyFont="1" applyFill="1" applyAlignment="1">
      <alignment horizontal="left" vertical="top" wrapText="1"/>
    </xf>
    <xf numFmtId="0" fontId="17" fillId="0" borderId="0" xfId="0" applyFont="1" applyAlignment="1">
      <alignment horizontal="left" vertical="top" wrapText="1"/>
    </xf>
    <xf numFmtId="0" fontId="2" fillId="0" borderId="0" xfId="0" applyFont="1" applyAlignment="1" applyProtection="1">
      <alignment horizontal="left" vertical="top" wrapText="1"/>
      <protection locked="0"/>
    </xf>
    <xf numFmtId="167" fontId="19" fillId="0" borderId="0" xfId="0" applyNumberFormat="1" applyFont="1" applyAlignment="1">
      <alignment horizontal="center" vertical="center"/>
    </xf>
    <xf numFmtId="0" fontId="19" fillId="0" borderId="0" xfId="0" applyFont="1" applyAlignment="1">
      <alignment vertical="center"/>
    </xf>
    <xf numFmtId="4" fontId="19" fillId="0" borderId="0" xfId="0" applyNumberFormat="1" applyFont="1" applyAlignment="1">
      <alignment horizontal="right" vertical="center"/>
    </xf>
    <xf numFmtId="167" fontId="20" fillId="0" borderId="0" xfId="0" applyNumberFormat="1" applyFont="1" applyAlignment="1">
      <alignment horizontal="center" vertical="center"/>
    </xf>
    <xf numFmtId="0" fontId="20" fillId="0" borderId="0" xfId="0" applyFont="1"/>
    <xf numFmtId="4" fontId="20" fillId="0" borderId="0" xfId="0" applyNumberFormat="1" applyFont="1"/>
    <xf numFmtId="0" fontId="3" fillId="0" borderId="0" xfId="0" applyFont="1"/>
    <xf numFmtId="0" fontId="21" fillId="0" borderId="0" xfId="0" applyFont="1"/>
    <xf numFmtId="4" fontId="21" fillId="0" borderId="0" xfId="0" applyNumberFormat="1" applyFont="1"/>
    <xf numFmtId="0" fontId="15" fillId="0" borderId="0" xfId="0" applyFont="1" applyAlignment="1">
      <alignment horizontal="left" vertical="center"/>
    </xf>
    <xf numFmtId="0" fontId="2" fillId="0" borderId="0" xfId="0" applyFont="1" applyAlignment="1" applyProtection="1">
      <alignment horizontal="left" vertical="center"/>
      <protection locked="0"/>
    </xf>
    <xf numFmtId="0" fontId="14" fillId="0" borderId="0" xfId="0" applyFont="1" applyAlignment="1">
      <alignment horizontal="right" vertical="center"/>
    </xf>
    <xf numFmtId="0" fontId="15" fillId="0" borderId="0" xfId="0" applyFont="1" applyAlignment="1">
      <alignment horizontal="right" vertical="center"/>
    </xf>
    <xf numFmtId="0" fontId="5" fillId="0" borderId="0" xfId="0" applyFont="1" applyAlignment="1">
      <alignment horizontal="right" vertical="center"/>
    </xf>
    <xf numFmtId="0" fontId="12" fillId="0" borderId="0" xfId="0" applyFont="1" applyAlignment="1">
      <alignment horizontal="right" vertical="center"/>
    </xf>
    <xf numFmtId="0" fontId="15" fillId="0" borderId="0" xfId="0" applyFont="1" applyAlignment="1">
      <alignment horizontal="center" vertical="center"/>
    </xf>
    <xf numFmtId="49" fontId="2" fillId="3" borderId="49" xfId="0" applyNumberFormat="1" applyFont="1" applyFill="1" applyBorder="1" applyAlignment="1">
      <alignment horizontal="center" vertical="center" wrapText="1"/>
    </xf>
    <xf numFmtId="1" fontId="2" fillId="3" borderId="32" xfId="0" applyNumberFormat="1" applyFont="1" applyFill="1" applyBorder="1" applyAlignment="1">
      <alignment horizontal="center" vertical="center"/>
    </xf>
    <xf numFmtId="49" fontId="11" fillId="2" borderId="17" xfId="0" applyNumberFormat="1" applyFont="1" applyFill="1" applyBorder="1" applyAlignment="1">
      <alignment horizontal="right" vertical="center"/>
    </xf>
    <xf numFmtId="0" fontId="2" fillId="0" borderId="0" xfId="0" applyFont="1" applyAlignment="1" applyProtection="1">
      <alignment horizontal="right" vertical="center"/>
      <protection locked="0"/>
    </xf>
    <xf numFmtId="49" fontId="11" fillId="2" borderId="17" xfId="0" applyNumberFormat="1" applyFont="1" applyFill="1" applyBorder="1" applyAlignment="1">
      <alignment horizontal="center" vertical="center"/>
    </xf>
    <xf numFmtId="0" fontId="17" fillId="0" borderId="0" xfId="0" applyFont="1" applyAlignment="1">
      <alignment horizontal="center" vertical="center"/>
    </xf>
    <xf numFmtId="0" fontId="2" fillId="0" borderId="0" xfId="0" applyFont="1" applyAlignment="1" applyProtection="1">
      <alignment horizontal="center" vertical="center"/>
      <protection locked="0"/>
    </xf>
    <xf numFmtId="0" fontId="14" fillId="0" borderId="0" xfId="0" applyFont="1" applyAlignment="1">
      <alignment horizontal="center" vertical="center"/>
    </xf>
    <xf numFmtId="0" fontId="2" fillId="0" borderId="0" xfId="0" applyFont="1" applyAlignment="1">
      <alignment horizontal="center" vertical="center" wrapText="1"/>
    </xf>
    <xf numFmtId="49" fontId="2" fillId="2" borderId="0" xfId="0" applyNumberFormat="1" applyFont="1" applyFill="1" applyAlignment="1">
      <alignment horizontal="left" vertical="center" wrapText="1"/>
    </xf>
    <xf numFmtId="49" fontId="2" fillId="4" borderId="0" xfId="0" applyNumberFormat="1" applyFont="1" applyFill="1" applyAlignment="1">
      <alignment horizontal="left" vertical="center" wrapText="1"/>
    </xf>
    <xf numFmtId="49" fontId="11" fillId="2" borderId="17" xfId="0" applyNumberFormat="1" applyFont="1" applyFill="1" applyBorder="1" applyAlignment="1">
      <alignment horizontal="left" vertical="center" wrapText="1"/>
    </xf>
    <xf numFmtId="0" fontId="14" fillId="0" borderId="0" xfId="0" applyFont="1" applyAlignment="1">
      <alignment horizontal="left" vertical="center" wrapText="1"/>
    </xf>
    <xf numFmtId="0" fontId="15" fillId="0" borderId="0" xfId="0" applyFont="1" applyAlignment="1">
      <alignment horizontal="left" vertical="center" wrapText="1"/>
    </xf>
    <xf numFmtId="49" fontId="2" fillId="0" borderId="0" xfId="0" applyNumberFormat="1" applyFont="1" applyAlignment="1">
      <alignment horizontal="left" vertical="center" wrapText="1"/>
    </xf>
    <xf numFmtId="0" fontId="17" fillId="0" borderId="0" xfId="0" applyFont="1" applyAlignment="1">
      <alignment horizontal="left" vertical="center" wrapText="1"/>
    </xf>
    <xf numFmtId="0" fontId="2" fillId="0" borderId="0" xfId="0" applyFont="1" applyAlignment="1" applyProtection="1">
      <alignment horizontal="left" vertical="center" wrapText="1"/>
      <protection locked="0"/>
    </xf>
    <xf numFmtId="0" fontId="15" fillId="0" borderId="0" xfId="0" applyFont="1" applyAlignment="1">
      <alignment horizontal="center" vertical="center" wrapText="1"/>
    </xf>
    <xf numFmtId="0" fontId="17" fillId="0" borderId="0" xfId="0" applyFont="1" applyAlignment="1">
      <alignment horizontal="right" vertical="center"/>
    </xf>
    <xf numFmtId="0" fontId="2" fillId="0" borderId="0" xfId="0" applyFont="1" applyAlignment="1">
      <alignment horizontal="right" vertical="center"/>
    </xf>
    <xf numFmtId="0" fontId="2" fillId="0" borderId="0" xfId="0" applyFont="1" applyAlignment="1" applyProtection="1">
      <alignment horizontal="center" vertical="center" wrapText="1"/>
      <protection locked="0"/>
    </xf>
    <xf numFmtId="49" fontId="8" fillId="2" borderId="0" xfId="0" applyNumberFormat="1" applyFont="1" applyFill="1" applyAlignment="1">
      <alignment horizontal="left" vertical="center"/>
    </xf>
    <xf numFmtId="49" fontId="2" fillId="2" borderId="0" xfId="0" applyNumberFormat="1" applyFont="1" applyFill="1" applyAlignment="1">
      <alignment horizontal="left" vertical="center"/>
    </xf>
    <xf numFmtId="49" fontId="5" fillId="2" borderId="0" xfId="0" applyNumberFormat="1" applyFont="1" applyFill="1" applyAlignment="1">
      <alignment horizontal="left" vertical="center"/>
    </xf>
    <xf numFmtId="169" fontId="7" fillId="0" borderId="25" xfId="0" applyNumberFormat="1" applyFont="1" applyBorder="1" applyAlignment="1">
      <alignment vertical="center"/>
    </xf>
    <xf numFmtId="165" fontId="3" fillId="0" borderId="25" xfId="0" applyNumberFormat="1" applyFont="1" applyBorder="1" applyAlignment="1">
      <alignment horizontal="left" vertical="center" wrapText="1"/>
    </xf>
    <xf numFmtId="165" fontId="3" fillId="0" borderId="8" xfId="0" applyNumberFormat="1" applyFont="1" applyBorder="1" applyAlignment="1">
      <alignment horizontal="left" vertical="center" wrapText="1"/>
    </xf>
    <xf numFmtId="165" fontId="3" fillId="0" borderId="5" xfId="0" applyNumberFormat="1" applyFont="1" applyBorder="1" applyAlignment="1">
      <alignment horizontal="left" vertical="center" wrapText="1"/>
    </xf>
    <xf numFmtId="165" fontId="3" fillId="0" borderId="38" xfId="0" applyNumberFormat="1" applyFont="1" applyBorder="1" applyAlignment="1">
      <alignment horizontal="left" vertical="center" wrapText="1"/>
    </xf>
    <xf numFmtId="165" fontId="3" fillId="0" borderId="0" xfId="0" applyNumberFormat="1" applyFont="1" applyAlignment="1">
      <alignment horizontal="left" vertical="center" wrapText="1"/>
    </xf>
    <xf numFmtId="165" fontId="3" fillId="0" borderId="7" xfId="0" applyNumberFormat="1" applyFont="1" applyBorder="1" applyAlignment="1">
      <alignment horizontal="left" vertical="center" wrapText="1"/>
    </xf>
    <xf numFmtId="165" fontId="7" fillId="0" borderId="29" xfId="0" applyNumberFormat="1" applyFont="1" applyBorder="1" applyAlignment="1">
      <alignment horizontal="left" vertical="center" wrapText="1"/>
    </xf>
    <xf numFmtId="165" fontId="7" fillId="0" borderId="10" xfId="0" applyNumberFormat="1" applyFont="1" applyBorder="1" applyAlignment="1">
      <alignment horizontal="left" vertical="center" wrapText="1"/>
    </xf>
    <xf numFmtId="165" fontId="7" fillId="0" borderId="11" xfId="0" applyNumberFormat="1" applyFont="1" applyBorder="1" applyAlignment="1">
      <alignment horizontal="left" vertical="center" wrapText="1"/>
    </xf>
    <xf numFmtId="165" fontId="3" fillId="0" borderId="29" xfId="0" applyNumberFormat="1" applyFont="1" applyBorder="1" applyAlignment="1">
      <alignment horizontal="left" vertical="center" wrapText="1"/>
    </xf>
    <xf numFmtId="165" fontId="3" fillId="0" borderId="10" xfId="0" applyNumberFormat="1" applyFont="1" applyBorder="1" applyAlignment="1">
      <alignment horizontal="left" vertical="center" wrapText="1"/>
    </xf>
    <xf numFmtId="165" fontId="3" fillId="0" borderId="11" xfId="0" applyNumberFormat="1" applyFont="1" applyBorder="1" applyAlignment="1">
      <alignment horizontal="left" vertical="center" wrapText="1"/>
    </xf>
    <xf numFmtId="0" fontId="2" fillId="0" borderId="0" xfId="0" applyFont="1" applyAlignment="1" applyProtection="1">
      <alignment horizontal="left" wrapText="1"/>
      <protection locked="0"/>
    </xf>
    <xf numFmtId="0" fontId="2" fillId="4" borderId="0" xfId="0" applyFont="1" applyFill="1" applyAlignment="1">
      <alignment horizontal="left" vertical="center"/>
    </xf>
    <xf numFmtId="0" fontId="2" fillId="0" borderId="0" xfId="0" applyFont="1" applyAlignment="1">
      <alignment horizontal="left" vertical="center"/>
    </xf>
    <xf numFmtId="49" fontId="2" fillId="4" borderId="0" xfId="0" applyNumberFormat="1" applyFont="1" applyFill="1" applyAlignment="1">
      <alignment horizontal="left" vertical="center"/>
    </xf>
  </cellXfs>
  <cellStyles count="8">
    <cellStyle name="Hypertextový odkaz 2" xfId="4" xr:uid="{57810245-6986-45C2-82FC-15BC2A6CA051}"/>
    <cellStyle name="Měna 2" xfId="5" xr:uid="{95AB4765-6A4F-41A8-9D20-701B842C82BA}"/>
    <cellStyle name="Normální" xfId="0" builtinId="0"/>
    <cellStyle name="Normální 14" xfId="1" xr:uid="{00000000-0005-0000-0000-000001000000}"/>
    <cellStyle name="Normální 14 2 2 2" xfId="7" xr:uid="{BD624ADA-FE15-445E-B7D3-BE4FA4F2B7A4}"/>
    <cellStyle name="Normální 16" xfId="2" xr:uid="{00000000-0005-0000-0000-000002000000}"/>
    <cellStyle name="Normální 2" xfId="6" xr:uid="{6F499F6D-23E0-40D7-8C9D-ADB2EC7D97CD}"/>
    <cellStyle name="Normální 4" xfId="3" xr:uid="{00000000-0005-0000-0000-000003000000}"/>
  </cellStyles>
  <dxfs count="0"/>
  <tableStyles count="0" defaultTableStyle="TableStyleMedium2"/>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pageSetUpPr fitToPage="1"/>
  </sheetPr>
  <dimension ref="A1:S59"/>
  <sheetViews>
    <sheetView showGridLines="0" tabSelected="1" topLeftCell="A2" zoomScaleNormal="100" workbookViewId="0">
      <selection activeCell="O36" sqref="O36"/>
    </sheetView>
  </sheetViews>
  <sheetFormatPr defaultColWidth="9.140625" defaultRowHeight="12.75" x14ac:dyDescent="0.2"/>
  <cols>
    <col min="1" max="1" width="2.42578125" style="80" customWidth="1"/>
    <col min="2" max="2" width="3.140625" style="80" customWidth="1"/>
    <col min="3" max="3" width="2.7109375" style="80" customWidth="1"/>
    <col min="4" max="4" width="6.85546875" style="80" customWidth="1"/>
    <col min="5" max="5" width="13.5703125" style="80" customWidth="1"/>
    <col min="6" max="6" width="0.5703125" style="80" customWidth="1"/>
    <col min="7" max="7" width="2.5703125" style="80" customWidth="1"/>
    <col min="8" max="8" width="2.7109375" style="80" customWidth="1"/>
    <col min="9" max="9" width="9.7109375" style="80" customWidth="1"/>
    <col min="10" max="10" width="13.5703125" style="80" customWidth="1"/>
    <col min="11" max="11" width="0.7109375" style="80" customWidth="1"/>
    <col min="12" max="12" width="2.42578125" style="80" customWidth="1"/>
    <col min="13" max="13" width="2.85546875" style="80" customWidth="1"/>
    <col min="14" max="14" width="2" style="80" customWidth="1"/>
    <col min="15" max="15" width="12.7109375" style="80" customWidth="1"/>
    <col min="16" max="16" width="2.85546875" style="80" customWidth="1"/>
    <col min="17" max="17" width="2" style="80" customWidth="1"/>
    <col min="18" max="18" width="13.5703125" style="80" customWidth="1"/>
    <col min="19" max="19" width="0.5703125" style="80" customWidth="1"/>
    <col min="20" max="16384" width="9.140625" style="80"/>
  </cols>
  <sheetData>
    <row r="1" spans="1:19" ht="12.75" hidden="1" customHeight="1" x14ac:dyDescent="0.2">
      <c r="A1" s="88"/>
      <c r="B1" s="89"/>
      <c r="C1" s="89"/>
      <c r="D1" s="89"/>
      <c r="E1" s="89"/>
      <c r="F1" s="89"/>
      <c r="G1" s="89"/>
      <c r="H1" s="89"/>
      <c r="I1" s="89"/>
      <c r="J1" s="89"/>
      <c r="K1" s="89"/>
      <c r="L1" s="89"/>
      <c r="M1" s="89"/>
      <c r="N1" s="89"/>
      <c r="O1" s="89"/>
      <c r="P1" s="89"/>
      <c r="Q1" s="89"/>
      <c r="R1" s="89"/>
      <c r="S1" s="90"/>
    </row>
    <row r="2" spans="1:19" ht="23.25" customHeight="1" x14ac:dyDescent="0.35">
      <c r="A2" s="88"/>
      <c r="B2" s="89"/>
      <c r="C2" s="89"/>
      <c r="D2" s="89"/>
      <c r="E2" s="89"/>
      <c r="F2" s="89"/>
      <c r="G2" s="91" t="s">
        <v>80</v>
      </c>
      <c r="H2" s="89"/>
      <c r="I2" s="89"/>
      <c r="J2" s="89"/>
      <c r="K2" s="89"/>
      <c r="L2" s="89"/>
      <c r="M2" s="89"/>
      <c r="N2" s="89"/>
      <c r="O2" s="89"/>
      <c r="P2" s="89"/>
      <c r="Q2" s="89"/>
      <c r="R2" s="89"/>
      <c r="S2" s="90"/>
    </row>
    <row r="3" spans="1:19" ht="12" hidden="1" customHeight="1" x14ac:dyDescent="0.2">
      <c r="A3" s="92"/>
      <c r="B3" s="93"/>
      <c r="C3" s="93"/>
      <c r="D3" s="93"/>
      <c r="E3" s="93"/>
      <c r="F3" s="93"/>
      <c r="G3" s="93"/>
      <c r="H3" s="93"/>
      <c r="I3" s="93"/>
      <c r="J3" s="93"/>
      <c r="K3" s="93"/>
      <c r="L3" s="93"/>
      <c r="M3" s="93"/>
      <c r="N3" s="93"/>
      <c r="O3" s="93"/>
      <c r="P3" s="93"/>
      <c r="Q3" s="93"/>
      <c r="R3" s="93"/>
      <c r="S3" s="94"/>
    </row>
    <row r="4" spans="1:19" ht="8.25" customHeight="1" x14ac:dyDescent="0.2">
      <c r="A4" s="2"/>
      <c r="B4" s="3"/>
      <c r="C4" s="3"/>
      <c r="D4" s="3"/>
      <c r="E4" s="3"/>
      <c r="F4" s="3"/>
      <c r="G4" s="3"/>
      <c r="H4" s="3"/>
      <c r="I4" s="3"/>
      <c r="J4" s="3"/>
      <c r="K4" s="3"/>
      <c r="L4" s="3"/>
      <c r="M4" s="3"/>
      <c r="N4" s="3"/>
      <c r="O4" s="3"/>
      <c r="P4" s="3"/>
      <c r="Q4" s="3"/>
      <c r="R4" s="3"/>
      <c r="S4" s="4"/>
    </row>
    <row r="5" spans="1:19" ht="24" customHeight="1" x14ac:dyDescent="0.2">
      <c r="A5" s="5"/>
      <c r="B5" s="1" t="s">
        <v>0</v>
      </c>
      <c r="C5" s="1"/>
      <c r="D5" s="1"/>
      <c r="E5" s="202" t="s">
        <v>173</v>
      </c>
      <c r="F5" s="203"/>
      <c r="G5" s="203"/>
      <c r="H5" s="203"/>
      <c r="I5" s="203"/>
      <c r="J5" s="204"/>
      <c r="K5" s="1"/>
      <c r="L5" s="1"/>
      <c r="M5" s="1"/>
      <c r="N5" s="1"/>
      <c r="O5" s="1" t="s">
        <v>1</v>
      </c>
      <c r="P5" s="95" t="s">
        <v>2</v>
      </c>
      <c r="Q5" s="96"/>
      <c r="R5" s="6"/>
      <c r="S5" s="7"/>
    </row>
    <row r="6" spans="1:19" ht="17.25" hidden="1" customHeight="1" x14ac:dyDescent="0.2">
      <c r="A6" s="5"/>
      <c r="B6" s="1" t="s">
        <v>3</v>
      </c>
      <c r="C6" s="1"/>
      <c r="D6" s="1"/>
      <c r="E6" s="97" t="s">
        <v>4</v>
      </c>
      <c r="F6" s="1"/>
      <c r="G6" s="1"/>
      <c r="H6" s="1"/>
      <c r="I6" s="1"/>
      <c r="J6" s="8"/>
      <c r="K6" s="1"/>
      <c r="L6" s="1"/>
      <c r="M6" s="1"/>
      <c r="N6" s="1"/>
      <c r="O6" s="1"/>
      <c r="P6" s="97"/>
      <c r="Q6" s="98"/>
      <c r="R6" s="8"/>
      <c r="S6" s="7"/>
    </row>
    <row r="7" spans="1:19" ht="24" customHeight="1" x14ac:dyDescent="0.2">
      <c r="A7" s="5"/>
      <c r="B7" s="1" t="s">
        <v>5</v>
      </c>
      <c r="C7" s="1"/>
      <c r="D7" s="1"/>
      <c r="E7" s="205" t="s">
        <v>174</v>
      </c>
      <c r="F7" s="206"/>
      <c r="G7" s="206"/>
      <c r="H7" s="206"/>
      <c r="I7" s="206"/>
      <c r="J7" s="207"/>
      <c r="K7" s="1"/>
      <c r="L7" s="1"/>
      <c r="M7" s="1"/>
      <c r="N7" s="1"/>
      <c r="O7" s="1" t="s">
        <v>6</v>
      </c>
      <c r="P7" s="97" t="s">
        <v>7</v>
      </c>
      <c r="Q7" s="98"/>
      <c r="R7" s="8"/>
      <c r="S7" s="7"/>
    </row>
    <row r="8" spans="1:19" ht="17.25" hidden="1" customHeight="1" x14ac:dyDescent="0.2">
      <c r="A8" s="5"/>
      <c r="B8" s="1" t="s">
        <v>8</v>
      </c>
      <c r="C8" s="1"/>
      <c r="D8" s="1"/>
      <c r="E8" s="97" t="s">
        <v>2</v>
      </c>
      <c r="F8" s="1"/>
      <c r="G8" s="1"/>
      <c r="H8" s="1"/>
      <c r="I8" s="1"/>
      <c r="J8" s="8"/>
      <c r="K8" s="1"/>
      <c r="L8" s="1"/>
      <c r="M8" s="1"/>
      <c r="N8" s="1"/>
      <c r="O8" s="1"/>
      <c r="P8" s="97"/>
      <c r="Q8" s="98"/>
      <c r="R8" s="8"/>
      <c r="S8" s="7"/>
    </row>
    <row r="9" spans="1:19" ht="24" customHeight="1" x14ac:dyDescent="0.2">
      <c r="A9" s="5"/>
      <c r="B9" s="1" t="s">
        <v>9</v>
      </c>
      <c r="C9" s="1"/>
      <c r="D9" s="1"/>
      <c r="E9" s="208" t="s">
        <v>81</v>
      </c>
      <c r="F9" s="209"/>
      <c r="G9" s="209"/>
      <c r="H9" s="209"/>
      <c r="I9" s="209"/>
      <c r="J9" s="210"/>
      <c r="K9" s="1"/>
      <c r="L9" s="1"/>
      <c r="M9" s="1"/>
      <c r="N9" s="1"/>
      <c r="O9" s="1" t="s">
        <v>10</v>
      </c>
      <c r="P9" s="211" t="s">
        <v>7</v>
      </c>
      <c r="Q9" s="212"/>
      <c r="R9" s="213"/>
      <c r="S9" s="7"/>
    </row>
    <row r="10" spans="1:19" ht="17.25" hidden="1" customHeight="1" x14ac:dyDescent="0.2">
      <c r="A10" s="5"/>
      <c r="B10" s="1" t="s">
        <v>11</v>
      </c>
      <c r="C10" s="1"/>
      <c r="D10" s="1"/>
      <c r="E10" s="1" t="s">
        <v>2</v>
      </c>
      <c r="F10" s="1"/>
      <c r="G10" s="1"/>
      <c r="H10" s="1"/>
      <c r="I10" s="1"/>
      <c r="J10" s="1"/>
      <c r="K10" s="1"/>
      <c r="L10" s="1"/>
      <c r="M10" s="1"/>
      <c r="N10" s="1"/>
      <c r="O10" s="1"/>
      <c r="P10" s="98"/>
      <c r="Q10" s="98"/>
      <c r="R10" s="1"/>
      <c r="S10" s="7"/>
    </row>
    <row r="11" spans="1:19" ht="17.25" hidden="1" customHeight="1" x14ac:dyDescent="0.2">
      <c r="A11" s="5"/>
      <c r="B11" s="1" t="s">
        <v>12</v>
      </c>
      <c r="C11" s="1"/>
      <c r="D11" s="1"/>
      <c r="E11" s="1" t="s">
        <v>2</v>
      </c>
      <c r="F11" s="1"/>
      <c r="G11" s="1"/>
      <c r="H11" s="1"/>
      <c r="I11" s="1"/>
      <c r="J11" s="1"/>
      <c r="K11" s="1"/>
      <c r="L11" s="1"/>
      <c r="M11" s="1"/>
      <c r="N11" s="1"/>
      <c r="O11" s="1"/>
      <c r="P11" s="98"/>
      <c r="Q11" s="98"/>
      <c r="R11" s="1"/>
      <c r="S11" s="7"/>
    </row>
    <row r="12" spans="1:19" ht="17.25" hidden="1" customHeight="1" x14ac:dyDescent="0.2">
      <c r="A12" s="5"/>
      <c r="B12" s="1" t="s">
        <v>13</v>
      </c>
      <c r="C12" s="1"/>
      <c r="D12" s="1"/>
      <c r="E12" s="1" t="s">
        <v>2</v>
      </c>
      <c r="F12" s="1"/>
      <c r="G12" s="1"/>
      <c r="H12" s="1"/>
      <c r="I12" s="1"/>
      <c r="J12" s="1"/>
      <c r="K12" s="1"/>
      <c r="L12" s="1"/>
      <c r="M12" s="1"/>
      <c r="N12" s="1"/>
      <c r="O12" s="1"/>
      <c r="P12" s="98"/>
      <c r="Q12" s="98"/>
      <c r="R12" s="1"/>
      <c r="S12" s="7"/>
    </row>
    <row r="13" spans="1:19" ht="17.25" hidden="1" customHeight="1" x14ac:dyDescent="0.2">
      <c r="A13" s="5"/>
      <c r="B13" s="1"/>
      <c r="C13" s="1"/>
      <c r="D13" s="1"/>
      <c r="E13" s="1" t="s">
        <v>2</v>
      </c>
      <c r="F13" s="1"/>
      <c r="G13" s="1"/>
      <c r="H13" s="1"/>
      <c r="I13" s="1"/>
      <c r="J13" s="1"/>
      <c r="K13" s="1"/>
      <c r="L13" s="1"/>
      <c r="M13" s="1"/>
      <c r="N13" s="1"/>
      <c r="O13" s="1"/>
      <c r="P13" s="98"/>
      <c r="Q13" s="98"/>
      <c r="R13" s="1"/>
      <c r="S13" s="7"/>
    </row>
    <row r="14" spans="1:19" ht="17.25" hidden="1" customHeight="1" x14ac:dyDescent="0.2">
      <c r="A14" s="5"/>
      <c r="B14" s="1"/>
      <c r="C14" s="1"/>
      <c r="D14" s="1"/>
      <c r="E14" s="1" t="s">
        <v>2</v>
      </c>
      <c r="F14" s="1"/>
      <c r="G14" s="1"/>
      <c r="H14" s="1"/>
      <c r="I14" s="1"/>
      <c r="J14" s="1"/>
      <c r="K14" s="1"/>
      <c r="L14" s="1"/>
      <c r="M14" s="1"/>
      <c r="N14" s="1"/>
      <c r="O14" s="1"/>
      <c r="P14" s="98"/>
      <c r="Q14" s="98"/>
      <c r="R14" s="1"/>
      <c r="S14" s="7"/>
    </row>
    <row r="15" spans="1:19" ht="17.25" hidden="1" customHeight="1" x14ac:dyDescent="0.2">
      <c r="A15" s="5"/>
      <c r="B15" s="1"/>
      <c r="C15" s="1"/>
      <c r="D15" s="1"/>
      <c r="E15" s="1" t="s">
        <v>2</v>
      </c>
      <c r="F15" s="1"/>
      <c r="G15" s="1"/>
      <c r="H15" s="1"/>
      <c r="I15" s="1"/>
      <c r="J15" s="1"/>
      <c r="K15" s="1"/>
      <c r="L15" s="1"/>
      <c r="M15" s="1"/>
      <c r="N15" s="1"/>
      <c r="O15" s="1"/>
      <c r="P15" s="98"/>
      <c r="Q15" s="98"/>
      <c r="R15" s="1"/>
      <c r="S15" s="7"/>
    </row>
    <row r="16" spans="1:19" ht="17.25" hidden="1" customHeight="1" x14ac:dyDescent="0.2">
      <c r="A16" s="5"/>
      <c r="B16" s="1"/>
      <c r="C16" s="1"/>
      <c r="D16" s="1"/>
      <c r="E16" s="1" t="s">
        <v>2</v>
      </c>
      <c r="F16" s="1"/>
      <c r="G16" s="1"/>
      <c r="H16" s="1"/>
      <c r="I16" s="1"/>
      <c r="J16" s="1"/>
      <c r="K16" s="1"/>
      <c r="L16" s="1"/>
      <c r="M16" s="1"/>
      <c r="N16" s="1"/>
      <c r="O16" s="1"/>
      <c r="P16" s="98"/>
      <c r="Q16" s="98"/>
      <c r="R16" s="1"/>
      <c r="S16" s="7"/>
    </row>
    <row r="17" spans="1:19" ht="17.25" hidden="1" customHeight="1" x14ac:dyDescent="0.2">
      <c r="A17" s="5"/>
      <c r="B17" s="1"/>
      <c r="C17" s="1"/>
      <c r="D17" s="1"/>
      <c r="E17" s="1" t="s">
        <v>2</v>
      </c>
      <c r="F17" s="1"/>
      <c r="G17" s="1"/>
      <c r="H17" s="1"/>
      <c r="I17" s="1"/>
      <c r="J17" s="1"/>
      <c r="K17" s="1"/>
      <c r="L17" s="1"/>
      <c r="M17" s="1"/>
      <c r="N17" s="1"/>
      <c r="O17" s="1"/>
      <c r="P17" s="98"/>
      <c r="Q17" s="98"/>
      <c r="R17" s="1"/>
      <c r="S17" s="7"/>
    </row>
    <row r="18" spans="1:19" ht="17.25" hidden="1" customHeight="1" x14ac:dyDescent="0.2">
      <c r="A18" s="5"/>
      <c r="B18" s="1"/>
      <c r="C18" s="1"/>
      <c r="D18" s="1"/>
      <c r="E18" s="1" t="s">
        <v>2</v>
      </c>
      <c r="F18" s="1"/>
      <c r="G18" s="1"/>
      <c r="H18" s="1"/>
      <c r="I18" s="1"/>
      <c r="J18" s="1"/>
      <c r="K18" s="1"/>
      <c r="L18" s="1"/>
      <c r="M18" s="1"/>
      <c r="N18" s="1"/>
      <c r="O18" s="1"/>
      <c r="P18" s="98"/>
      <c r="Q18" s="98"/>
      <c r="R18" s="1"/>
      <c r="S18" s="7"/>
    </row>
    <row r="19" spans="1:19" ht="17.25" hidden="1" customHeight="1" x14ac:dyDescent="0.2">
      <c r="A19" s="5"/>
      <c r="B19" s="1"/>
      <c r="C19" s="1"/>
      <c r="D19" s="1"/>
      <c r="E19" s="1" t="s">
        <v>2</v>
      </c>
      <c r="F19" s="1"/>
      <c r="G19" s="1"/>
      <c r="H19" s="1"/>
      <c r="I19" s="1"/>
      <c r="J19" s="1"/>
      <c r="K19" s="1"/>
      <c r="L19" s="1"/>
      <c r="M19" s="1"/>
      <c r="N19" s="1"/>
      <c r="O19" s="1"/>
      <c r="P19" s="98"/>
      <c r="Q19" s="98"/>
      <c r="R19" s="1"/>
      <c r="S19" s="7"/>
    </row>
    <row r="20" spans="1:19" ht="17.25" hidden="1" customHeight="1" x14ac:dyDescent="0.2">
      <c r="A20" s="5"/>
      <c r="B20" s="1"/>
      <c r="C20" s="1"/>
      <c r="D20" s="1"/>
      <c r="E20" s="1" t="s">
        <v>2</v>
      </c>
      <c r="F20" s="1"/>
      <c r="G20" s="1"/>
      <c r="H20" s="1"/>
      <c r="I20" s="1"/>
      <c r="J20" s="1"/>
      <c r="K20" s="1"/>
      <c r="L20" s="1"/>
      <c r="M20" s="1"/>
      <c r="N20" s="1"/>
      <c r="O20" s="1"/>
      <c r="P20" s="98"/>
      <c r="Q20" s="98"/>
      <c r="R20" s="1"/>
      <c r="S20" s="7"/>
    </row>
    <row r="21" spans="1:19" ht="17.25" hidden="1" customHeight="1" x14ac:dyDescent="0.2">
      <c r="A21" s="5"/>
      <c r="B21" s="1"/>
      <c r="C21" s="1"/>
      <c r="D21" s="1"/>
      <c r="E21" s="1" t="s">
        <v>2</v>
      </c>
      <c r="F21" s="1"/>
      <c r="G21" s="1"/>
      <c r="H21" s="1"/>
      <c r="I21" s="1"/>
      <c r="J21" s="1"/>
      <c r="K21" s="1"/>
      <c r="L21" s="1"/>
      <c r="M21" s="1"/>
      <c r="N21" s="1"/>
      <c r="O21" s="1"/>
      <c r="P21" s="98"/>
      <c r="Q21" s="98"/>
      <c r="R21" s="1"/>
      <c r="S21" s="7"/>
    </row>
    <row r="22" spans="1:19" ht="17.25" hidden="1" customHeight="1" x14ac:dyDescent="0.2">
      <c r="A22" s="5"/>
      <c r="B22" s="1"/>
      <c r="C22" s="1"/>
      <c r="D22" s="1"/>
      <c r="E22" s="1" t="s">
        <v>2</v>
      </c>
      <c r="F22" s="1"/>
      <c r="G22" s="1"/>
      <c r="H22" s="1"/>
      <c r="I22" s="1"/>
      <c r="J22" s="1"/>
      <c r="K22" s="1"/>
      <c r="L22" s="1"/>
      <c r="M22" s="1"/>
      <c r="N22" s="1"/>
      <c r="O22" s="1"/>
      <c r="P22" s="98"/>
      <c r="Q22" s="98"/>
      <c r="R22" s="1"/>
      <c r="S22" s="7"/>
    </row>
    <row r="23" spans="1:19" ht="17.25" hidden="1" customHeight="1" x14ac:dyDescent="0.2">
      <c r="A23" s="5"/>
      <c r="B23" s="1"/>
      <c r="C23" s="1"/>
      <c r="D23" s="1"/>
      <c r="E23" s="1" t="s">
        <v>2</v>
      </c>
      <c r="F23" s="1"/>
      <c r="G23" s="1"/>
      <c r="H23" s="1"/>
      <c r="I23" s="1"/>
      <c r="J23" s="1"/>
      <c r="K23" s="1"/>
      <c r="L23" s="1"/>
      <c r="M23" s="1"/>
      <c r="N23" s="1"/>
      <c r="O23" s="1"/>
      <c r="P23" s="98"/>
      <c r="Q23" s="98"/>
      <c r="R23" s="1"/>
      <c r="S23" s="7"/>
    </row>
    <row r="24" spans="1:19" ht="17.25" hidden="1" customHeight="1" x14ac:dyDescent="0.2">
      <c r="A24" s="5"/>
      <c r="B24" s="1"/>
      <c r="C24" s="1"/>
      <c r="D24" s="1"/>
      <c r="E24" s="1" t="s">
        <v>2</v>
      </c>
      <c r="F24" s="1"/>
      <c r="G24" s="1"/>
      <c r="H24" s="1"/>
      <c r="I24" s="1"/>
      <c r="J24" s="1"/>
      <c r="K24" s="1"/>
      <c r="L24" s="1"/>
      <c r="M24" s="1"/>
      <c r="N24" s="1"/>
      <c r="O24" s="1"/>
      <c r="P24" s="98"/>
      <c r="Q24" s="98"/>
      <c r="R24" s="1"/>
      <c r="S24" s="7"/>
    </row>
    <row r="25" spans="1:19" ht="17.850000000000001" customHeight="1" x14ac:dyDescent="0.2">
      <c r="A25" s="5"/>
      <c r="B25" s="1"/>
      <c r="C25" s="1"/>
      <c r="D25" s="1"/>
      <c r="E25" s="1"/>
      <c r="F25" s="1"/>
      <c r="G25" s="1"/>
      <c r="H25" s="1"/>
      <c r="I25" s="1"/>
      <c r="J25" s="1"/>
      <c r="K25" s="1"/>
      <c r="L25" s="1"/>
      <c r="M25" s="1"/>
      <c r="N25" s="1"/>
      <c r="O25" s="1" t="s">
        <v>14</v>
      </c>
      <c r="P25" s="1" t="s">
        <v>15</v>
      </c>
      <c r="Q25" s="1"/>
      <c r="R25" s="1"/>
      <c r="S25" s="7"/>
    </row>
    <row r="26" spans="1:19" ht="17.850000000000001" customHeight="1" x14ac:dyDescent="0.2">
      <c r="A26" s="5"/>
      <c r="B26" s="1" t="s">
        <v>16</v>
      </c>
      <c r="C26" s="1"/>
      <c r="D26" s="1"/>
      <c r="E26" s="95" t="s">
        <v>174</v>
      </c>
      <c r="F26" s="9"/>
      <c r="G26" s="9"/>
      <c r="H26" s="9"/>
      <c r="I26" s="9"/>
      <c r="J26" s="6"/>
      <c r="K26" s="1"/>
      <c r="L26" s="1"/>
      <c r="M26" s="1"/>
      <c r="N26" s="1"/>
      <c r="O26" s="99" t="s">
        <v>7</v>
      </c>
      <c r="P26" s="100" t="s">
        <v>7</v>
      </c>
      <c r="Q26" s="101"/>
      <c r="R26" s="10"/>
      <c r="S26" s="7"/>
    </row>
    <row r="27" spans="1:19" ht="17.850000000000001" customHeight="1" x14ac:dyDescent="0.2">
      <c r="A27" s="5"/>
      <c r="B27" s="1" t="s">
        <v>17</v>
      </c>
      <c r="C27" s="1"/>
      <c r="D27" s="1"/>
      <c r="E27" s="97" t="s">
        <v>97</v>
      </c>
      <c r="F27" s="1"/>
      <c r="G27" s="1"/>
      <c r="H27" s="1"/>
      <c r="I27" s="1"/>
      <c r="J27" s="8"/>
      <c r="K27" s="1"/>
      <c r="L27" s="1"/>
      <c r="M27" s="1"/>
      <c r="N27" s="1"/>
      <c r="O27" s="99" t="s">
        <v>7</v>
      </c>
      <c r="P27" s="100" t="s">
        <v>7</v>
      </c>
      <c r="Q27" s="101"/>
      <c r="R27" s="10"/>
      <c r="S27" s="7"/>
    </row>
    <row r="28" spans="1:19" ht="17.850000000000001" customHeight="1" x14ac:dyDescent="0.2">
      <c r="A28" s="5"/>
      <c r="B28" s="1" t="s">
        <v>18</v>
      </c>
      <c r="C28" s="1"/>
      <c r="D28" s="1"/>
      <c r="E28" s="97" t="s">
        <v>2</v>
      </c>
      <c r="F28" s="1"/>
      <c r="G28" s="1"/>
      <c r="H28" s="1"/>
      <c r="I28" s="1"/>
      <c r="J28" s="8"/>
      <c r="K28" s="1"/>
      <c r="L28" s="1"/>
      <c r="M28" s="1"/>
      <c r="N28" s="1"/>
      <c r="O28" s="99" t="s">
        <v>7</v>
      </c>
      <c r="P28" s="100" t="s">
        <v>7</v>
      </c>
      <c r="Q28" s="101"/>
      <c r="R28" s="10"/>
      <c r="S28" s="7"/>
    </row>
    <row r="29" spans="1:19" ht="17.850000000000001" customHeight="1" x14ac:dyDescent="0.2">
      <c r="A29" s="5"/>
      <c r="B29" s="1"/>
      <c r="C29" s="1"/>
      <c r="D29" s="1"/>
      <c r="E29" s="102" t="s">
        <v>7</v>
      </c>
      <c r="F29" s="11"/>
      <c r="G29" s="11"/>
      <c r="H29" s="11"/>
      <c r="I29" s="11"/>
      <c r="J29" s="12"/>
      <c r="K29" s="1"/>
      <c r="L29" s="1"/>
      <c r="M29" s="1"/>
      <c r="N29" s="1"/>
      <c r="O29" s="98"/>
      <c r="P29" s="98"/>
      <c r="Q29" s="98"/>
      <c r="R29" s="1"/>
      <c r="S29" s="7"/>
    </row>
    <row r="30" spans="1:19" ht="17.850000000000001" customHeight="1" x14ac:dyDescent="0.2">
      <c r="A30" s="5"/>
      <c r="B30" s="1"/>
      <c r="C30" s="1"/>
      <c r="D30" s="1"/>
      <c r="E30" s="98" t="s">
        <v>19</v>
      </c>
      <c r="F30" s="1"/>
      <c r="G30" s="1" t="s">
        <v>20</v>
      </c>
      <c r="H30" s="1"/>
      <c r="I30" s="1"/>
      <c r="J30" s="1"/>
      <c r="K30" s="1"/>
      <c r="L30" s="1"/>
      <c r="M30" s="1"/>
      <c r="N30" s="1"/>
      <c r="O30" s="98" t="s">
        <v>21</v>
      </c>
      <c r="P30" s="98"/>
      <c r="Q30" s="98"/>
      <c r="R30" s="13"/>
      <c r="S30" s="7"/>
    </row>
    <row r="31" spans="1:19" ht="17.850000000000001" customHeight="1" x14ac:dyDescent="0.2">
      <c r="A31" s="5"/>
      <c r="B31" s="1"/>
      <c r="C31" s="1"/>
      <c r="D31" s="1"/>
      <c r="E31" s="99" t="s">
        <v>7</v>
      </c>
      <c r="F31" s="1"/>
      <c r="G31" s="100" t="s">
        <v>97</v>
      </c>
      <c r="H31" s="14"/>
      <c r="I31" s="103"/>
      <c r="J31" s="1"/>
      <c r="K31" s="1"/>
      <c r="L31" s="1"/>
      <c r="M31" s="1"/>
      <c r="N31" s="1"/>
      <c r="O31" s="104" t="s">
        <v>175</v>
      </c>
      <c r="P31" s="98"/>
      <c r="Q31" s="98"/>
      <c r="R31" s="13"/>
      <c r="S31" s="7"/>
    </row>
    <row r="32" spans="1:19" ht="8.25" customHeight="1" x14ac:dyDescent="0.2">
      <c r="A32" s="15"/>
      <c r="B32" s="16"/>
      <c r="C32" s="16"/>
      <c r="D32" s="16"/>
      <c r="E32" s="16"/>
      <c r="F32" s="16"/>
      <c r="G32" s="16"/>
      <c r="H32" s="16"/>
      <c r="I32" s="16"/>
      <c r="J32" s="16"/>
      <c r="K32" s="16"/>
      <c r="L32" s="16"/>
      <c r="M32" s="16"/>
      <c r="N32" s="16"/>
      <c r="O32" s="16"/>
      <c r="P32" s="16"/>
      <c r="Q32" s="16"/>
      <c r="R32" s="16"/>
      <c r="S32" s="17"/>
    </row>
    <row r="33" spans="1:19" ht="20.25" customHeight="1" x14ac:dyDescent="0.2">
      <c r="A33" s="18"/>
      <c r="B33" s="19"/>
      <c r="C33" s="19"/>
      <c r="D33" s="19"/>
      <c r="E33" s="20" t="s">
        <v>22</v>
      </c>
      <c r="F33" s="19"/>
      <c r="G33" s="19"/>
      <c r="H33" s="19"/>
      <c r="I33" s="19"/>
      <c r="J33" s="19"/>
      <c r="K33" s="19"/>
      <c r="L33" s="19"/>
      <c r="M33" s="19"/>
      <c r="N33" s="19"/>
      <c r="O33" s="19"/>
      <c r="P33" s="19"/>
      <c r="Q33" s="19"/>
      <c r="R33" s="19"/>
      <c r="S33" s="21"/>
    </row>
    <row r="34" spans="1:19" ht="20.25" customHeight="1" x14ac:dyDescent="0.2">
      <c r="A34" s="22" t="s">
        <v>23</v>
      </c>
      <c r="B34" s="23"/>
      <c r="C34" s="23"/>
      <c r="D34" s="24"/>
      <c r="E34" s="25" t="s">
        <v>24</v>
      </c>
      <c r="F34" s="24"/>
      <c r="G34" s="25" t="s">
        <v>25</v>
      </c>
      <c r="H34" s="23"/>
      <c r="I34" s="24"/>
      <c r="J34" s="25" t="s">
        <v>26</v>
      </c>
      <c r="K34" s="23"/>
      <c r="L34" s="25" t="s">
        <v>27</v>
      </c>
      <c r="M34" s="23"/>
      <c r="N34" s="23"/>
      <c r="O34" s="24"/>
      <c r="P34" s="25" t="s">
        <v>28</v>
      </c>
      <c r="Q34" s="23"/>
      <c r="R34" s="23"/>
      <c r="S34" s="26"/>
    </row>
    <row r="35" spans="1:19" ht="20.25" customHeight="1" x14ac:dyDescent="0.2">
      <c r="A35" s="105"/>
      <c r="B35" s="106"/>
      <c r="C35" s="106"/>
      <c r="D35" s="107">
        <v>0</v>
      </c>
      <c r="E35" s="108">
        <f>IF(D35=0,0,R49/D35)</f>
        <v>0</v>
      </c>
      <c r="F35" s="109"/>
      <c r="G35" s="110"/>
      <c r="H35" s="106"/>
      <c r="I35" s="107">
        <v>0</v>
      </c>
      <c r="J35" s="108">
        <f>IF(I35=0,0,R49/I35)</f>
        <v>0</v>
      </c>
      <c r="K35" s="111"/>
      <c r="L35" s="110"/>
      <c r="M35" s="106"/>
      <c r="N35" s="106"/>
      <c r="O35" s="107">
        <v>0</v>
      </c>
      <c r="P35" s="110"/>
      <c r="Q35" s="106"/>
      <c r="R35" s="112">
        <f>IF(O35=0,0,R49/O35)</f>
        <v>0</v>
      </c>
      <c r="S35" s="113"/>
    </row>
    <row r="36" spans="1:19" ht="20.25" customHeight="1" x14ac:dyDescent="0.2">
      <c r="A36" s="18"/>
      <c r="B36" s="19"/>
      <c r="C36" s="19"/>
      <c r="D36" s="19"/>
      <c r="E36" s="20" t="s">
        <v>29</v>
      </c>
      <c r="F36" s="19"/>
      <c r="G36" s="19"/>
      <c r="H36" s="19"/>
      <c r="I36" s="19"/>
      <c r="J36" s="27" t="s">
        <v>30</v>
      </c>
      <c r="K36" s="19"/>
      <c r="L36" s="19"/>
      <c r="M36" s="19"/>
      <c r="N36" s="19"/>
      <c r="O36" s="19"/>
      <c r="P36" s="19"/>
      <c r="Q36" s="19"/>
      <c r="R36" s="19"/>
      <c r="S36" s="21"/>
    </row>
    <row r="37" spans="1:19" ht="20.25" customHeight="1" x14ac:dyDescent="0.2">
      <c r="A37" s="28" t="s">
        <v>31</v>
      </c>
      <c r="B37" s="29"/>
      <c r="C37" s="30" t="s">
        <v>32</v>
      </c>
      <c r="D37" s="31"/>
      <c r="E37" s="31"/>
      <c r="F37" s="32"/>
      <c r="G37" s="28" t="s">
        <v>33</v>
      </c>
      <c r="H37" s="33"/>
      <c r="I37" s="30" t="s">
        <v>34</v>
      </c>
      <c r="J37" s="31"/>
      <c r="K37" s="31"/>
      <c r="L37" s="28" t="s">
        <v>35</v>
      </c>
      <c r="M37" s="33"/>
      <c r="N37" s="30" t="s">
        <v>36</v>
      </c>
      <c r="O37" s="31"/>
      <c r="P37" s="31"/>
      <c r="Q37" s="31"/>
      <c r="R37" s="31"/>
      <c r="S37" s="32"/>
    </row>
    <row r="38" spans="1:19" ht="20.25" customHeight="1" x14ac:dyDescent="0.2">
      <c r="A38" s="34">
        <v>1</v>
      </c>
      <c r="B38" s="35"/>
      <c r="C38" s="6"/>
      <c r="D38" s="36"/>
      <c r="E38" s="114"/>
      <c r="F38" s="37"/>
      <c r="G38" s="34">
        <v>10</v>
      </c>
      <c r="H38" s="38" t="s">
        <v>37</v>
      </c>
      <c r="I38" s="10"/>
      <c r="J38" s="115">
        <v>0</v>
      </c>
      <c r="K38" s="116"/>
      <c r="L38" s="34">
        <v>14</v>
      </c>
      <c r="M38" s="100" t="s">
        <v>38</v>
      </c>
      <c r="N38" s="14"/>
      <c r="O38" s="14"/>
      <c r="P38" s="117" t="str">
        <f>M51</f>
        <v>21</v>
      </c>
      <c r="Q38" s="118" t="s">
        <v>40</v>
      </c>
      <c r="R38" s="114">
        <v>0</v>
      </c>
      <c r="S38" s="39"/>
    </row>
    <row r="39" spans="1:19" ht="20.25" customHeight="1" x14ac:dyDescent="0.2">
      <c r="A39" s="34">
        <v>2</v>
      </c>
      <c r="B39" s="35"/>
      <c r="C39" s="6"/>
      <c r="D39" s="36"/>
      <c r="E39" s="114"/>
      <c r="F39" s="37"/>
      <c r="G39" s="34">
        <v>11</v>
      </c>
      <c r="H39" s="1" t="s">
        <v>41</v>
      </c>
      <c r="I39" s="36"/>
      <c r="J39" s="115">
        <v>0</v>
      </c>
      <c r="K39" s="116"/>
      <c r="L39" s="34">
        <v>15</v>
      </c>
      <c r="M39" s="100" t="s">
        <v>88</v>
      </c>
      <c r="N39" s="14"/>
      <c r="O39" s="14"/>
      <c r="P39" s="117" t="str">
        <f>M51</f>
        <v>21</v>
      </c>
      <c r="Q39" s="118" t="s">
        <v>40</v>
      </c>
      <c r="R39" s="114">
        <v>0</v>
      </c>
      <c r="S39" s="39"/>
    </row>
    <row r="40" spans="1:19" ht="20.25" customHeight="1" x14ac:dyDescent="0.2">
      <c r="A40" s="34">
        <v>3</v>
      </c>
      <c r="B40" s="35"/>
      <c r="C40" s="6"/>
      <c r="D40" s="36"/>
      <c r="E40" s="114"/>
      <c r="F40" s="37"/>
      <c r="G40" s="34">
        <v>12</v>
      </c>
      <c r="H40" s="38" t="s">
        <v>42</v>
      </c>
      <c r="I40" s="10"/>
      <c r="J40" s="115">
        <v>0</v>
      </c>
      <c r="K40" s="116"/>
      <c r="L40" s="34">
        <v>16</v>
      </c>
      <c r="M40" s="100" t="s">
        <v>43</v>
      </c>
      <c r="N40" s="14"/>
      <c r="O40" s="14"/>
      <c r="P40" s="117" t="str">
        <f>M51</f>
        <v>21</v>
      </c>
      <c r="Q40" s="118" t="s">
        <v>40</v>
      </c>
      <c r="R40" s="114">
        <v>0</v>
      </c>
      <c r="S40" s="39"/>
    </row>
    <row r="41" spans="1:19" ht="20.25" customHeight="1" x14ac:dyDescent="0.2">
      <c r="A41" s="34">
        <v>4</v>
      </c>
      <c r="B41" s="35"/>
      <c r="C41" s="6"/>
      <c r="D41" s="36"/>
      <c r="E41" s="114"/>
      <c r="F41" s="37"/>
      <c r="G41" s="34"/>
      <c r="H41" s="38"/>
      <c r="I41" s="10"/>
      <c r="J41" s="115"/>
      <c r="K41" s="116"/>
      <c r="L41" s="34">
        <v>17</v>
      </c>
      <c r="M41" s="100" t="s">
        <v>44</v>
      </c>
      <c r="N41" s="14"/>
      <c r="O41" s="14"/>
      <c r="P41" s="117" t="str">
        <f>M51</f>
        <v>21</v>
      </c>
      <c r="Q41" s="118" t="s">
        <v>40</v>
      </c>
      <c r="R41" s="114">
        <v>0</v>
      </c>
      <c r="S41" s="39"/>
    </row>
    <row r="42" spans="1:19" ht="20.25" customHeight="1" x14ac:dyDescent="0.2">
      <c r="A42" s="34">
        <v>5</v>
      </c>
      <c r="B42" s="201" t="s">
        <v>83</v>
      </c>
      <c r="C42" s="6"/>
      <c r="D42" s="36"/>
      <c r="E42" s="114">
        <f>Rekapitulace!C14</f>
        <v>0</v>
      </c>
      <c r="F42" s="68"/>
      <c r="G42" s="40"/>
      <c r="H42" s="14"/>
      <c r="I42" s="10"/>
      <c r="J42" s="119"/>
      <c r="K42" s="120"/>
      <c r="L42" s="34">
        <v>18</v>
      </c>
      <c r="M42" s="100" t="s">
        <v>45</v>
      </c>
      <c r="N42" s="14"/>
      <c r="O42" s="14"/>
      <c r="P42" s="117">
        <f>M53</f>
        <v>0</v>
      </c>
      <c r="Q42" s="118" t="s">
        <v>40</v>
      </c>
      <c r="R42" s="114">
        <v>0</v>
      </c>
      <c r="S42" s="7"/>
    </row>
    <row r="43" spans="1:19" ht="20.25" customHeight="1" x14ac:dyDescent="0.2">
      <c r="A43" s="34">
        <v>6</v>
      </c>
      <c r="B43" s="201" t="s">
        <v>100</v>
      </c>
      <c r="C43" s="6"/>
      <c r="D43" s="36"/>
      <c r="E43" s="114">
        <f>Rekapitulace!C17</f>
        <v>0</v>
      </c>
      <c r="F43" s="68"/>
      <c r="G43" s="40"/>
      <c r="H43" s="14"/>
      <c r="I43" s="10"/>
      <c r="J43" s="119"/>
      <c r="K43" s="120"/>
      <c r="L43" s="34">
        <v>19</v>
      </c>
      <c r="M43" s="38" t="s">
        <v>46</v>
      </c>
      <c r="N43" s="14"/>
      <c r="O43" s="14"/>
      <c r="P43" s="14"/>
      <c r="Q43" s="10"/>
      <c r="R43" s="114">
        <v>0</v>
      </c>
      <c r="S43" s="7"/>
    </row>
    <row r="44" spans="1:19" ht="20.25" customHeight="1" x14ac:dyDescent="0.2">
      <c r="A44" s="34">
        <v>7</v>
      </c>
      <c r="B44" s="201"/>
      <c r="C44" s="6"/>
      <c r="D44" s="36"/>
      <c r="E44" s="114"/>
      <c r="F44" s="68"/>
      <c r="G44" s="40"/>
      <c r="H44" s="14"/>
      <c r="I44" s="10"/>
      <c r="J44" s="119"/>
      <c r="K44" s="120"/>
      <c r="L44" s="34"/>
      <c r="M44" s="38"/>
      <c r="N44" s="14"/>
      <c r="O44" s="14"/>
      <c r="P44" s="14"/>
      <c r="Q44" s="10"/>
      <c r="R44" s="114"/>
      <c r="S44" s="7"/>
    </row>
    <row r="45" spans="1:19" ht="20.25" customHeight="1" x14ac:dyDescent="0.2">
      <c r="A45" s="34">
        <v>8</v>
      </c>
      <c r="B45" s="35"/>
      <c r="C45" s="6"/>
      <c r="D45" s="36"/>
      <c r="E45" s="114"/>
      <c r="F45" s="68"/>
      <c r="G45" s="40"/>
      <c r="H45" s="14"/>
      <c r="I45" s="10"/>
      <c r="J45" s="120"/>
      <c r="K45" s="120"/>
      <c r="L45" s="34"/>
      <c r="M45" s="38"/>
      <c r="N45" s="14"/>
      <c r="O45" s="14"/>
      <c r="P45" s="14"/>
      <c r="Q45" s="10"/>
      <c r="R45" s="114"/>
      <c r="S45" s="7"/>
    </row>
    <row r="46" spans="1:19" ht="20.25" customHeight="1" x14ac:dyDescent="0.2">
      <c r="A46" s="34">
        <v>9</v>
      </c>
      <c r="B46" s="41" t="s">
        <v>84</v>
      </c>
      <c r="C46" s="14"/>
      <c r="D46" s="10"/>
      <c r="E46" s="121">
        <f>SUM(E38:E45)</f>
        <v>0</v>
      </c>
      <c r="F46" s="42"/>
      <c r="G46" s="34">
        <v>13</v>
      </c>
      <c r="H46" s="41" t="s">
        <v>85</v>
      </c>
      <c r="I46" s="10"/>
      <c r="J46" s="122">
        <f>SUM(J38:J41)</f>
        <v>0</v>
      </c>
      <c r="K46" s="123"/>
      <c r="L46" s="34">
        <v>20</v>
      </c>
      <c r="M46" s="35" t="s">
        <v>86</v>
      </c>
      <c r="N46" s="9"/>
      <c r="O46" s="9"/>
      <c r="P46" s="9"/>
      <c r="Q46" s="43"/>
      <c r="R46" s="121">
        <f>SUM(R38:R43)</f>
        <v>0</v>
      </c>
      <c r="S46" s="21"/>
    </row>
    <row r="47" spans="1:19" ht="20.25" customHeight="1" x14ac:dyDescent="0.2">
      <c r="A47" s="44">
        <v>21</v>
      </c>
      <c r="B47" s="45" t="s">
        <v>47</v>
      </c>
      <c r="C47" s="46"/>
      <c r="D47" s="47"/>
      <c r="E47" s="124">
        <v>0</v>
      </c>
      <c r="F47" s="48"/>
      <c r="G47" s="44">
        <v>22</v>
      </c>
      <c r="H47" s="45" t="s">
        <v>48</v>
      </c>
      <c r="I47" s="47"/>
      <c r="J47" s="125">
        <v>0</v>
      </c>
      <c r="K47" s="126" t="str">
        <f>M51</f>
        <v>21</v>
      </c>
      <c r="L47" s="44">
        <v>23</v>
      </c>
      <c r="M47" s="45" t="s">
        <v>49</v>
      </c>
      <c r="N47" s="46"/>
      <c r="O47" s="46"/>
      <c r="P47" s="46"/>
      <c r="Q47" s="47"/>
      <c r="R47" s="124">
        <v>0</v>
      </c>
      <c r="S47" s="17"/>
    </row>
    <row r="48" spans="1:19" ht="20.25" customHeight="1" x14ac:dyDescent="0.2">
      <c r="A48" s="49" t="s">
        <v>17</v>
      </c>
      <c r="B48" s="3"/>
      <c r="C48" s="3"/>
      <c r="D48" s="3"/>
      <c r="E48" s="3"/>
      <c r="F48" s="50"/>
      <c r="G48" s="51"/>
      <c r="H48" s="3"/>
      <c r="I48" s="3"/>
      <c r="J48" s="3"/>
      <c r="K48" s="3"/>
      <c r="L48" s="52" t="s">
        <v>50</v>
      </c>
      <c r="M48" s="24"/>
      <c r="N48" s="30" t="s">
        <v>51</v>
      </c>
      <c r="O48" s="23"/>
      <c r="P48" s="23"/>
      <c r="Q48" s="23"/>
      <c r="R48" s="23"/>
      <c r="S48" s="26"/>
    </row>
    <row r="49" spans="1:19" ht="20.25" customHeight="1" x14ac:dyDescent="0.2">
      <c r="A49" s="5"/>
      <c r="B49" s="1"/>
      <c r="C49" s="1"/>
      <c r="D49" s="1"/>
      <c r="E49" s="1"/>
      <c r="F49" s="8"/>
      <c r="G49" s="53"/>
      <c r="H49" s="1"/>
      <c r="I49" s="1"/>
      <c r="J49" s="1"/>
      <c r="K49" s="1"/>
      <c r="L49" s="34">
        <v>24</v>
      </c>
      <c r="M49" s="38" t="s">
        <v>87</v>
      </c>
      <c r="N49" s="14"/>
      <c r="O49" s="14"/>
      <c r="P49" s="14"/>
      <c r="Q49" s="39"/>
      <c r="R49" s="121">
        <f>ROUND(E46+J46+R46+E47+J47+R47,2)</f>
        <v>0</v>
      </c>
      <c r="S49" s="54">
        <f>E46+J46+R46+E47+J47+R47</f>
        <v>0</v>
      </c>
    </row>
    <row r="50" spans="1:19" ht="20.25" customHeight="1" x14ac:dyDescent="0.2">
      <c r="A50" s="55" t="s">
        <v>52</v>
      </c>
      <c r="B50" s="11"/>
      <c r="C50" s="11"/>
      <c r="D50" s="11"/>
      <c r="E50" s="11"/>
      <c r="F50" s="12"/>
      <c r="G50" s="56" t="s">
        <v>53</v>
      </c>
      <c r="H50" s="11"/>
      <c r="I50" s="11"/>
      <c r="J50" s="11"/>
      <c r="K50" s="11"/>
      <c r="L50" s="34">
        <v>25</v>
      </c>
      <c r="M50" s="127">
        <v>12</v>
      </c>
      <c r="N50" s="12" t="s">
        <v>40</v>
      </c>
      <c r="O50" s="128">
        <f>ROUND(R49-O51,2)</f>
        <v>0</v>
      </c>
      <c r="P50" s="14" t="s">
        <v>54</v>
      </c>
      <c r="Q50" s="10"/>
      <c r="R50" s="129">
        <f>ROUND(O50*M50/100,2)</f>
        <v>0</v>
      </c>
      <c r="S50" s="57">
        <f>O50*M50/100</f>
        <v>0</v>
      </c>
    </row>
    <row r="51" spans="1:19" ht="20.25" customHeight="1" thickBot="1" x14ac:dyDescent="0.25">
      <c r="A51" s="58" t="s">
        <v>16</v>
      </c>
      <c r="B51" s="9"/>
      <c r="C51" s="9"/>
      <c r="D51" s="9"/>
      <c r="E51" s="9"/>
      <c r="F51" s="6"/>
      <c r="G51" s="59"/>
      <c r="H51" s="9"/>
      <c r="I51" s="9"/>
      <c r="J51" s="9"/>
      <c r="K51" s="9"/>
      <c r="L51" s="34">
        <v>26</v>
      </c>
      <c r="M51" s="130" t="s">
        <v>39</v>
      </c>
      <c r="N51" s="10" t="s">
        <v>40</v>
      </c>
      <c r="O51" s="128">
        <f>R49</f>
        <v>0</v>
      </c>
      <c r="P51" s="14" t="s">
        <v>54</v>
      </c>
      <c r="Q51" s="10"/>
      <c r="R51" s="114">
        <f>ROUND(O51*M51/100,2)</f>
        <v>0</v>
      </c>
      <c r="S51" s="60">
        <f>O51*M51/100</f>
        <v>0</v>
      </c>
    </row>
    <row r="52" spans="1:19" ht="20.25" customHeight="1" thickBot="1" x14ac:dyDescent="0.25">
      <c r="A52" s="5"/>
      <c r="B52" s="1"/>
      <c r="C52" s="1"/>
      <c r="D52" s="1"/>
      <c r="E52" s="1"/>
      <c r="F52" s="8"/>
      <c r="G52" s="53"/>
      <c r="H52" s="1"/>
      <c r="I52" s="1"/>
      <c r="J52" s="1"/>
      <c r="K52" s="1"/>
      <c r="L52" s="44">
        <v>27</v>
      </c>
      <c r="M52" s="61" t="s">
        <v>89</v>
      </c>
      <c r="N52" s="46"/>
      <c r="O52" s="46"/>
      <c r="P52" s="46"/>
      <c r="Q52" s="62"/>
      <c r="R52" s="131">
        <f>R49+R50+R51</f>
        <v>0</v>
      </c>
      <c r="S52" s="63"/>
    </row>
    <row r="53" spans="1:19" ht="20.25" customHeight="1" x14ac:dyDescent="0.2">
      <c r="A53" s="55" t="s">
        <v>52</v>
      </c>
      <c r="B53" s="11"/>
      <c r="C53" s="11"/>
      <c r="D53" s="11"/>
      <c r="E53" s="11"/>
      <c r="F53" s="12"/>
      <c r="G53" s="56" t="s">
        <v>53</v>
      </c>
      <c r="H53" s="11"/>
      <c r="I53" s="11"/>
      <c r="J53" s="11"/>
      <c r="K53" s="11"/>
      <c r="L53" s="52" t="s">
        <v>55</v>
      </c>
      <c r="M53" s="24"/>
      <c r="N53" s="30" t="s">
        <v>56</v>
      </c>
      <c r="O53" s="23"/>
      <c r="P53" s="23"/>
      <c r="Q53" s="23"/>
      <c r="R53" s="132"/>
      <c r="S53" s="26"/>
    </row>
    <row r="54" spans="1:19" ht="20.25" customHeight="1" x14ac:dyDescent="0.2">
      <c r="A54" s="58" t="s">
        <v>18</v>
      </c>
      <c r="B54" s="9"/>
      <c r="C54" s="9"/>
      <c r="D54" s="9"/>
      <c r="E54" s="9"/>
      <c r="F54" s="6"/>
      <c r="G54" s="59"/>
      <c r="H54" s="9"/>
      <c r="I54" s="9"/>
      <c r="J54" s="9"/>
      <c r="K54" s="9"/>
      <c r="L54" s="34">
        <v>28</v>
      </c>
      <c r="M54" s="38" t="s">
        <v>57</v>
      </c>
      <c r="N54" s="14"/>
      <c r="O54" s="14"/>
      <c r="P54" s="14"/>
      <c r="Q54" s="10"/>
      <c r="R54" s="114">
        <v>0</v>
      </c>
      <c r="S54" s="39"/>
    </row>
    <row r="55" spans="1:19" ht="20.25" customHeight="1" x14ac:dyDescent="0.2">
      <c r="A55" s="5"/>
      <c r="B55" s="1"/>
      <c r="C55" s="1"/>
      <c r="D55" s="1"/>
      <c r="E55" s="1"/>
      <c r="F55" s="8"/>
      <c r="G55" s="53"/>
      <c r="H55" s="1"/>
      <c r="I55" s="1"/>
      <c r="J55" s="1"/>
      <c r="K55" s="1"/>
      <c r="L55" s="34">
        <v>29</v>
      </c>
      <c r="M55" s="38" t="s">
        <v>58</v>
      </c>
      <c r="N55" s="14"/>
      <c r="O55" s="14"/>
      <c r="P55" s="14"/>
      <c r="Q55" s="10"/>
      <c r="R55" s="114">
        <v>0</v>
      </c>
      <c r="S55" s="39"/>
    </row>
    <row r="56" spans="1:19" ht="20.25" customHeight="1" x14ac:dyDescent="0.2">
      <c r="A56" s="64" t="s">
        <v>52</v>
      </c>
      <c r="B56" s="16"/>
      <c r="C56" s="16"/>
      <c r="D56" s="16"/>
      <c r="E56" s="16"/>
      <c r="F56" s="65"/>
      <c r="G56" s="66" t="s">
        <v>53</v>
      </c>
      <c r="H56" s="16"/>
      <c r="I56" s="16"/>
      <c r="J56" s="16"/>
      <c r="K56" s="16"/>
      <c r="L56" s="44">
        <v>30</v>
      </c>
      <c r="M56" s="45" t="s">
        <v>59</v>
      </c>
      <c r="N56" s="46"/>
      <c r="O56" s="46"/>
      <c r="P56" s="46"/>
      <c r="Q56" s="47"/>
      <c r="R56" s="108">
        <v>0</v>
      </c>
      <c r="S56" s="67"/>
    </row>
    <row r="59" spans="1:19" ht="27" customHeight="1" x14ac:dyDescent="0.2">
      <c r="A59" s="214"/>
      <c r="B59" s="214"/>
      <c r="C59" s="214"/>
      <c r="D59" s="214"/>
      <c r="E59" s="214"/>
      <c r="F59" s="214"/>
      <c r="G59" s="214"/>
      <c r="H59" s="214"/>
      <c r="I59" s="214"/>
      <c r="J59" s="214"/>
      <c r="K59" s="214"/>
      <c r="L59" s="214"/>
      <c r="M59" s="214"/>
      <c r="N59" s="214"/>
      <c r="O59" s="214"/>
      <c r="P59" s="214"/>
      <c r="Q59" s="214"/>
      <c r="R59" s="214"/>
    </row>
  </sheetData>
  <sheetProtection formatCells="0" formatColumns="0" formatRows="0" insertColumns="0" insertRows="0" insertHyperlinks="0" deleteColumns="0" deleteRows="0" sort="0" autoFilter="0" pivotTables="0"/>
  <customSheetViews>
    <customSheetView guid="{D6CFA044-0C8C-4ECE-96A2-AFF3DD5E0425}" showGridLines="0" fitToPage="1" hiddenRows="1" topLeftCell="A2">
      <selection activeCell="U30" sqref="U30"/>
      <pageMargins left="0.59055118110236227" right="0.59055118110236227" top="0.9055118110236221" bottom="0.9055118110236221" header="0.51181102362204722" footer="0.51181102362204722"/>
      <printOptions horizontalCentered="1" verticalCentered="1"/>
      <pageSetup paperSize="9" scale="94" orientation="portrait" errors="blank" horizontalDpi="200" verticalDpi="200" r:id="rId1"/>
      <headerFooter alignWithMargins="0">
        <oddFooter>&amp;A</oddFooter>
      </headerFooter>
    </customSheetView>
    <customSheetView guid="{82B4F4D9-5370-4303-A97E-2A49E01AF629}" showGridLines="0" fitToPage="1" hiddenRows="1" topLeftCell="A2">
      <selection activeCell="U30" sqref="U30"/>
      <pageMargins left="0.59055118110236227" right="0.59055118110236227" top="0.9055118110236221" bottom="0.9055118110236221" header="0.51181102362204722" footer="0.51181102362204722"/>
      <printOptions horizontalCentered="1" verticalCentered="1"/>
      <pageSetup paperSize="9" scale="94" orientation="portrait" errors="blank" horizontalDpi="200" verticalDpi="200" r:id="rId2"/>
      <headerFooter alignWithMargins="0">
        <oddFooter>&amp;A</oddFooter>
      </headerFooter>
    </customSheetView>
    <customSheetView guid="{65E3123D-ED26-44E3-A414-09EEEF825484}" showGridLines="0" fitToPage="1" hiddenRows="1" topLeftCell="A2">
      <selection activeCell="U30" sqref="U30"/>
      <pageMargins left="0.59055118110236227" right="0.59055118110236227" top="0.9055118110236221" bottom="0.9055118110236221" header="0.51181102362204722" footer="0.51181102362204722"/>
      <printOptions horizontalCentered="1" verticalCentered="1"/>
      <pageSetup paperSize="9" scale="94" orientation="portrait" errors="blank" horizontalDpi="200" verticalDpi="200" r:id="rId3"/>
      <headerFooter alignWithMargins="0">
        <oddFooter>&amp;A</oddFooter>
      </headerFooter>
    </customSheetView>
  </customSheetViews>
  <mergeCells count="5">
    <mergeCell ref="E5:J5"/>
    <mergeCell ref="E7:J7"/>
    <mergeCell ref="E9:J9"/>
    <mergeCell ref="P9:R9"/>
    <mergeCell ref="A59:R59"/>
  </mergeCells>
  <printOptions horizontalCentered="1" verticalCentered="1"/>
  <pageMargins left="0.59055118110236227" right="0.59055118110236227" top="0.9055118110236221" bottom="0.9055118110236221" header="0.51181102362204722" footer="0.51181102362204722"/>
  <pageSetup paperSize="9" scale="94" orientation="portrait" errors="blank" horizontalDpi="200" verticalDpi="200" r:id="rId4"/>
  <headerFooter alignWithMargins="0">
    <oddFoote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pageSetUpPr fitToPage="1"/>
  </sheetPr>
  <dimension ref="A1:D19"/>
  <sheetViews>
    <sheetView showGridLines="0" workbookViewId="0">
      <selection activeCell="C20" sqref="C20"/>
    </sheetView>
  </sheetViews>
  <sheetFormatPr defaultColWidth="9.140625" defaultRowHeight="11.25" x14ac:dyDescent="0.2"/>
  <cols>
    <col min="1" max="1" width="11.7109375" style="151" customWidth="1"/>
    <col min="2" max="2" width="62.85546875" style="151" customWidth="1"/>
    <col min="3" max="3" width="13.5703125" style="151" customWidth="1"/>
    <col min="4" max="4" width="9.140625" style="152"/>
    <col min="5" max="16384" width="9.140625" style="151"/>
  </cols>
  <sheetData>
    <row r="1" spans="1:4" s="80" customFormat="1" ht="18" x14ac:dyDescent="0.25">
      <c r="A1" s="71" t="s">
        <v>79</v>
      </c>
      <c r="B1" s="78"/>
      <c r="C1" s="78"/>
      <c r="D1" s="79"/>
    </row>
    <row r="2" spans="1:4" s="80" customFormat="1" ht="12.75" x14ac:dyDescent="0.2">
      <c r="A2" s="72" t="s">
        <v>60</v>
      </c>
      <c r="B2" s="74" t="str">
        <f>'Krycí list'!E5</f>
        <v>Střední škola polytechnická Brno, Jílová</v>
      </c>
      <c r="C2" s="81"/>
      <c r="D2" s="79"/>
    </row>
    <row r="3" spans="1:4" s="80" customFormat="1" ht="12.75" x14ac:dyDescent="0.2">
      <c r="A3" s="72" t="s">
        <v>61</v>
      </c>
      <c r="B3" s="74" t="str">
        <f>'Krycí list'!E7</f>
        <v>Střední škola polytechnická Brno, Jílová, p.o.</v>
      </c>
      <c r="C3" s="82"/>
      <c r="D3" s="79"/>
    </row>
    <row r="4" spans="1:4" s="80" customFormat="1" ht="12.75" x14ac:dyDescent="0.2">
      <c r="A4" s="72" t="s">
        <v>62</v>
      </c>
      <c r="B4" s="74" t="str">
        <f>'Krycí list'!E9</f>
        <v>OCENĚNÝ SOUPIS PRACÍ A DODÁVEK A SLUŽEB</v>
      </c>
      <c r="C4" s="82"/>
      <c r="D4" s="79"/>
    </row>
    <row r="5" spans="1:4" s="80" customFormat="1" ht="12.75" x14ac:dyDescent="0.2">
      <c r="A5" s="73" t="s">
        <v>63</v>
      </c>
      <c r="B5" s="74" t="str">
        <f>'Krycí list'!P5</f>
        <v xml:space="preserve"> </v>
      </c>
      <c r="C5" s="82"/>
      <c r="D5" s="79"/>
    </row>
    <row r="6" spans="1:4" s="80" customFormat="1" ht="6" customHeight="1" x14ac:dyDescent="0.2">
      <c r="A6" s="73"/>
      <c r="B6" s="74"/>
      <c r="C6" s="82"/>
      <c r="D6" s="79"/>
    </row>
    <row r="7" spans="1:4" s="80" customFormat="1" ht="12.75" x14ac:dyDescent="0.2">
      <c r="A7" s="83" t="s">
        <v>64</v>
      </c>
      <c r="B7" s="74" t="str">
        <f>'Krycí list'!E26</f>
        <v>Střední škola polytechnická Brno, Jílová, p.o.</v>
      </c>
      <c r="C7" s="82"/>
      <c r="D7" s="79"/>
    </row>
    <row r="8" spans="1:4" s="80" customFormat="1" ht="12.75" x14ac:dyDescent="0.2">
      <c r="A8" s="83" t="s">
        <v>65</v>
      </c>
      <c r="B8" s="74" t="str">
        <f>'Krycí list'!E28</f>
        <v xml:space="preserve"> </v>
      </c>
      <c r="C8" s="82"/>
      <c r="D8" s="79"/>
    </row>
    <row r="9" spans="1:4" s="80" customFormat="1" ht="12.75" x14ac:dyDescent="0.2">
      <c r="A9" s="83" t="s">
        <v>66</v>
      </c>
      <c r="B9" s="75" t="str">
        <f>'Krycí list'!O31</f>
        <v>01/2025</v>
      </c>
      <c r="C9" s="82"/>
      <c r="D9" s="79"/>
    </row>
    <row r="10" spans="1:4" s="80" customFormat="1" ht="6.75" customHeight="1" x14ac:dyDescent="0.2">
      <c r="A10" s="78"/>
      <c r="B10" s="78"/>
      <c r="C10" s="78"/>
      <c r="D10" s="79"/>
    </row>
    <row r="11" spans="1:4" s="80" customFormat="1" ht="12.75" x14ac:dyDescent="0.2">
      <c r="A11" s="76" t="s">
        <v>67</v>
      </c>
      <c r="B11" s="69" t="s">
        <v>68</v>
      </c>
      <c r="C11" s="84" t="s">
        <v>69</v>
      </c>
      <c r="D11" s="79"/>
    </row>
    <row r="12" spans="1:4" s="80" customFormat="1" ht="12.75" x14ac:dyDescent="0.2">
      <c r="A12" s="77">
        <v>1</v>
      </c>
      <c r="B12" s="70">
        <v>2</v>
      </c>
      <c r="C12" s="85">
        <v>3</v>
      </c>
      <c r="D12" s="79"/>
    </row>
    <row r="13" spans="1:4" s="80" customFormat="1" ht="4.5" customHeight="1" x14ac:dyDescent="0.2">
      <c r="A13" s="86"/>
      <c r="B13" s="87"/>
      <c r="C13" s="87"/>
      <c r="D13" s="79"/>
    </row>
    <row r="14" spans="1:4" x14ac:dyDescent="0.2">
      <c r="A14" s="161" t="str">
        <f>AVT!D14</f>
        <v>AVT</v>
      </c>
      <c r="B14" s="162" t="str">
        <f>AVT!E14</f>
        <v>Koncové prvky</v>
      </c>
      <c r="C14" s="163">
        <f>AVT!I14</f>
        <v>0</v>
      </c>
    </row>
    <row r="15" spans="1:4" x14ac:dyDescent="0.2">
      <c r="A15" s="164"/>
      <c r="B15" s="165" t="str">
        <f>AVT!E15</f>
        <v>Zobrazovače, projekce</v>
      </c>
      <c r="C15" s="166">
        <f>AVT!I15</f>
        <v>0</v>
      </c>
    </row>
    <row r="16" spans="1:4" x14ac:dyDescent="0.2">
      <c r="A16" s="164"/>
      <c r="B16" s="165" t="str">
        <f>AVT!E20</f>
        <v>Ozvučení</v>
      </c>
      <c r="C16" s="166">
        <f>AVT!I20</f>
        <v>0</v>
      </c>
    </row>
    <row r="17" spans="1:3" x14ac:dyDescent="0.2">
      <c r="A17" s="161" t="str">
        <f>Nábytek!D14</f>
        <v>NÁB</v>
      </c>
      <c r="B17" s="162" t="str">
        <f>Nábytek!E14</f>
        <v>Nábytek</v>
      </c>
      <c r="C17" s="163">
        <f>Nábytek!I14</f>
        <v>0</v>
      </c>
    </row>
    <row r="18" spans="1:3" x14ac:dyDescent="0.2">
      <c r="A18" s="164"/>
      <c r="B18" s="165" t="str">
        <f>Nábytek!E15</f>
        <v>Nábytek</v>
      </c>
      <c r="C18" s="166">
        <f>Nábytek!I15</f>
        <v>0</v>
      </c>
    </row>
    <row r="19" spans="1:3" x14ac:dyDescent="0.2">
      <c r="A19" s="167"/>
      <c r="B19" s="168" t="s">
        <v>94</v>
      </c>
      <c r="C19" s="169">
        <f>C14+C17</f>
        <v>0</v>
      </c>
    </row>
  </sheetData>
  <sheetProtection formatCells="0" formatColumns="0" formatRows="0" insertColumns="0" insertRows="0" insertHyperlinks="0" deleteColumns="0" deleteRows="0" sort="0" autoFilter="0" pivotTables="0"/>
  <customSheetViews>
    <customSheetView guid="{D6CFA044-0C8C-4ECE-96A2-AFF3DD5E0425}" showPageBreaks="1" showGridLines="0" fitToPage="1" hiddenColumns="1">
      <selection activeCell="B43" sqref="B43"/>
      <pageMargins left="1.1023622047244095" right="1.1023622047244095" top="0.78740157480314965" bottom="0.78740157480314965" header="0.51181102362204722" footer="0.51181102362204722"/>
      <printOptions horizontalCentered="1"/>
      <pageSetup paperSize="9" scale="89" fitToHeight="999" orientation="portrait" errors="blank" horizontalDpi="8189" verticalDpi="8189" r:id="rId1"/>
      <headerFooter alignWithMargins="0"/>
    </customSheetView>
    <customSheetView guid="{82B4F4D9-5370-4303-A97E-2A49E01AF629}" showGridLines="0" fitToPage="1" hiddenColumns="1">
      <selection activeCell="B43" sqref="B43"/>
      <pageMargins left="1.1023622047244095" right="1.1023622047244095" top="0.78740157480314965" bottom="0.78740157480314965" header="0.51181102362204722" footer="0.51181102362204722"/>
      <printOptions horizontalCentered="1"/>
      <pageSetup paperSize="9" scale="89" fitToHeight="999" orientation="portrait" errors="blank" horizontalDpi="8189" verticalDpi="8189" r:id="rId2"/>
      <headerFooter alignWithMargins="0"/>
    </customSheetView>
    <customSheetView guid="{65E3123D-ED26-44E3-A414-09EEEF825484}" showGridLines="0" fitToPage="1" hiddenColumns="1">
      <selection activeCell="B43" sqref="B43"/>
      <pageMargins left="1.1023622047244095" right="1.1023622047244095" top="0.78740157480314965" bottom="0.78740157480314965" header="0.51181102362204722" footer="0.51181102362204722"/>
      <printOptions horizontalCentered="1"/>
      <pageSetup paperSize="9" scale="89" fitToHeight="999" orientation="portrait" errors="blank" horizontalDpi="8189" verticalDpi="8189" r:id="rId3"/>
      <headerFooter alignWithMargins="0"/>
    </customSheetView>
  </customSheetViews>
  <printOptions horizontalCentered="1"/>
  <pageMargins left="1.1023622047244095" right="1.1023622047244095" top="0.78740157480314965" bottom="0.78740157480314965" header="0.51181102362204722" footer="0.51181102362204722"/>
  <pageSetup paperSize="9" scale="89" fitToHeight="999" orientation="portrait" errors="blank" horizontalDpi="8189" verticalDpi="8189" r:id="rId4"/>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250B99-950E-4C02-B5E1-6AB73520FF20}">
  <sheetPr>
    <pageSetUpPr fitToPage="1"/>
  </sheetPr>
  <dimension ref="A1:J50"/>
  <sheetViews>
    <sheetView showGridLines="0" zoomScaleNormal="100" workbookViewId="0">
      <selection activeCell="J16" sqref="J16"/>
    </sheetView>
  </sheetViews>
  <sheetFormatPr defaultColWidth="9.140625" defaultRowHeight="12.75" x14ac:dyDescent="0.2"/>
  <cols>
    <col min="1" max="1" width="5.5703125" style="180" customWidth="1"/>
    <col min="2" max="2" width="4.42578125" style="183" customWidth="1"/>
    <col min="3" max="3" width="6" style="183" customWidth="1"/>
    <col min="4" max="4" width="12.7109375" style="193" customWidth="1"/>
    <col min="5" max="5" width="94.28515625" style="160" customWidth="1"/>
    <col min="6" max="6" width="7.7109375" style="183" customWidth="1"/>
    <col min="7" max="7" width="9.85546875" style="180" customWidth="1"/>
    <col min="8" max="8" width="13.140625" style="180" customWidth="1"/>
    <col min="9" max="9" width="15.5703125" style="180" customWidth="1"/>
    <col min="10" max="10" width="9.140625" style="180"/>
    <col min="11" max="16384" width="9.140625" style="80"/>
  </cols>
  <sheetData>
    <row r="1" spans="1:10" s="171" customFormat="1" ht="18" x14ac:dyDescent="0.2">
      <c r="A1" s="198" t="s">
        <v>96</v>
      </c>
      <c r="B1" s="199"/>
      <c r="C1" s="199"/>
      <c r="D1" s="186"/>
      <c r="E1" s="186"/>
      <c r="F1" s="199"/>
      <c r="G1" s="199"/>
      <c r="H1" s="199"/>
      <c r="I1" s="199"/>
    </row>
    <row r="2" spans="1:10" s="171" customFormat="1" x14ac:dyDescent="0.2">
      <c r="A2" s="200" t="s">
        <v>60</v>
      </c>
      <c r="B2" s="199"/>
      <c r="C2" s="134" t="str">
        <f>'Krycí list'!E5</f>
        <v>Střední škola polytechnická Brno, Jílová</v>
      </c>
      <c r="D2" s="187"/>
      <c r="E2" s="187"/>
      <c r="F2" s="199"/>
      <c r="G2" s="199"/>
      <c r="H2" s="199"/>
      <c r="I2" s="199"/>
    </row>
    <row r="3" spans="1:10" s="171" customFormat="1" x14ac:dyDescent="0.2">
      <c r="A3" s="200" t="s">
        <v>61</v>
      </c>
      <c r="B3" s="199"/>
      <c r="C3" s="215" t="str">
        <f>'Krycí list'!E7</f>
        <v>Střední škola polytechnická Brno, Jílová, p.o.</v>
      </c>
      <c r="D3" s="216"/>
      <c r="E3" s="216"/>
      <c r="F3" s="199"/>
      <c r="G3" s="199"/>
      <c r="H3" s="199"/>
      <c r="I3" s="134"/>
    </row>
    <row r="4" spans="1:10" s="171" customFormat="1" x14ac:dyDescent="0.2">
      <c r="A4" s="200" t="s">
        <v>62</v>
      </c>
      <c r="B4" s="199"/>
      <c r="C4" s="134" t="str">
        <f>'Krycí list'!E9</f>
        <v>OCENĚNÝ SOUPIS PRACÍ A DODÁVEK A SLUŽEB</v>
      </c>
      <c r="D4" s="187"/>
      <c r="E4" s="187"/>
      <c r="F4" s="199"/>
      <c r="G4" s="199"/>
      <c r="H4" s="199"/>
      <c r="I4" s="134"/>
    </row>
    <row r="5" spans="1:10" s="171" customFormat="1" x14ac:dyDescent="0.2">
      <c r="A5" s="199" t="s">
        <v>70</v>
      </c>
      <c r="B5" s="199"/>
      <c r="C5" s="134" t="str">
        <f>'Krycí list'!P5</f>
        <v xml:space="preserve"> </v>
      </c>
      <c r="D5" s="187"/>
      <c r="E5" s="187"/>
      <c r="F5" s="199"/>
      <c r="G5" s="199"/>
      <c r="H5" s="199"/>
      <c r="I5" s="134"/>
    </row>
    <row r="6" spans="1:10" s="171" customFormat="1" x14ac:dyDescent="0.2">
      <c r="A6" s="199"/>
      <c r="B6" s="199"/>
      <c r="C6" s="134"/>
      <c r="D6" s="187"/>
      <c r="E6" s="187"/>
      <c r="F6" s="199"/>
      <c r="G6" s="199"/>
      <c r="H6" s="199"/>
      <c r="I6" s="134"/>
    </row>
    <row r="7" spans="1:10" s="171" customFormat="1" x14ac:dyDescent="0.2">
      <c r="A7" s="199" t="s">
        <v>64</v>
      </c>
      <c r="B7" s="199"/>
      <c r="C7" s="215" t="str">
        <f>'Krycí list'!E26</f>
        <v>Střední škola polytechnická Brno, Jílová, p.o.</v>
      </c>
      <c r="D7" s="216"/>
      <c r="E7" s="216"/>
      <c r="F7" s="199"/>
      <c r="G7" s="199"/>
      <c r="H7" s="199"/>
      <c r="I7" s="134"/>
    </row>
    <row r="8" spans="1:10" s="171" customFormat="1" x14ac:dyDescent="0.2">
      <c r="A8" s="199" t="s">
        <v>65</v>
      </c>
      <c r="B8" s="199"/>
      <c r="C8" s="215" t="str">
        <f>'Krycí list'!E28</f>
        <v xml:space="preserve"> </v>
      </c>
      <c r="D8" s="216"/>
      <c r="E8" s="187"/>
      <c r="F8" s="199"/>
      <c r="G8" s="199"/>
      <c r="H8" s="199"/>
      <c r="I8" s="134"/>
    </row>
    <row r="9" spans="1:10" s="171" customFormat="1" x14ac:dyDescent="0.2">
      <c r="A9" s="199" t="s">
        <v>66</v>
      </c>
      <c r="B9" s="199"/>
      <c r="C9" s="217" t="str">
        <f>'Krycí list'!O31</f>
        <v>01/2025</v>
      </c>
      <c r="D9" s="216"/>
      <c r="E9" s="187"/>
      <c r="F9" s="199"/>
      <c r="G9" s="199"/>
      <c r="H9" s="199"/>
      <c r="I9" s="134"/>
    </row>
    <row r="10" spans="1:10" s="171" customFormat="1" x14ac:dyDescent="0.2">
      <c r="A10" s="199"/>
      <c r="B10" s="199"/>
      <c r="C10" s="199"/>
      <c r="D10" s="186"/>
      <c r="E10" s="186"/>
      <c r="F10" s="199"/>
      <c r="G10" s="199"/>
      <c r="H10" s="199"/>
      <c r="I10" s="199"/>
    </row>
    <row r="11" spans="1:10" s="197" customFormat="1" ht="50.25" customHeight="1" x14ac:dyDescent="0.2">
      <c r="A11" s="177" t="s">
        <v>71</v>
      </c>
      <c r="B11" s="135" t="s">
        <v>72</v>
      </c>
      <c r="C11" s="135" t="s">
        <v>73</v>
      </c>
      <c r="D11" s="135" t="s">
        <v>93</v>
      </c>
      <c r="E11" s="135" t="s">
        <v>90</v>
      </c>
      <c r="F11" s="135" t="s">
        <v>74</v>
      </c>
      <c r="G11" s="135" t="s">
        <v>75</v>
      </c>
      <c r="H11" s="135" t="s">
        <v>91</v>
      </c>
      <c r="I11" s="135" t="s">
        <v>92</v>
      </c>
    </row>
    <row r="12" spans="1:10" s="183" customFormat="1" x14ac:dyDescent="0.2">
      <c r="A12" s="178">
        <v>1</v>
      </c>
      <c r="B12" s="148">
        <v>2</v>
      </c>
      <c r="C12" s="148">
        <v>3</v>
      </c>
      <c r="D12" s="136">
        <v>4</v>
      </c>
      <c r="E12" s="136">
        <v>5</v>
      </c>
      <c r="F12" s="148">
        <v>6</v>
      </c>
      <c r="G12" s="148">
        <v>7</v>
      </c>
      <c r="H12" s="148">
        <v>8</v>
      </c>
      <c r="I12" s="148">
        <v>9</v>
      </c>
    </row>
    <row r="13" spans="1:10" x14ac:dyDescent="0.2">
      <c r="A13" s="179"/>
      <c r="B13" s="181"/>
      <c r="C13" s="181"/>
      <c r="D13" s="188"/>
      <c r="E13" s="155"/>
      <c r="F13" s="181"/>
      <c r="G13" s="179"/>
      <c r="H13" s="179"/>
      <c r="I13" s="179"/>
    </row>
    <row r="14" spans="1:10" s="137" customFormat="1" x14ac:dyDescent="0.2">
      <c r="A14" s="174"/>
      <c r="B14" s="144"/>
      <c r="C14" s="184"/>
      <c r="D14" s="189" t="s">
        <v>83</v>
      </c>
      <c r="E14" s="156" t="s">
        <v>99</v>
      </c>
      <c r="F14" s="184"/>
      <c r="G14" s="172"/>
      <c r="H14" s="172"/>
      <c r="I14" s="145">
        <f>SUBTOTAL(9,I15:I49)</f>
        <v>0</v>
      </c>
      <c r="J14" s="172"/>
    </row>
    <row r="15" spans="1:10" s="133" customFormat="1" x14ac:dyDescent="0.2">
      <c r="A15" s="143"/>
      <c r="B15" s="138"/>
      <c r="C15" s="176"/>
      <c r="D15" s="190"/>
      <c r="E15" s="154" t="s">
        <v>106</v>
      </c>
      <c r="F15" s="176"/>
      <c r="G15" s="173"/>
      <c r="H15" s="173"/>
      <c r="I15" s="139">
        <f>SUBTOTAL(9,I16:I19)</f>
        <v>0</v>
      </c>
      <c r="J15" s="196"/>
    </row>
    <row r="16" spans="1:10" s="133" customFormat="1" ht="51" x14ac:dyDescent="0.2">
      <c r="A16" s="143">
        <v>1</v>
      </c>
      <c r="B16" s="140"/>
      <c r="C16" s="140" t="s">
        <v>95</v>
      </c>
      <c r="D16" s="191" t="s">
        <v>122</v>
      </c>
      <c r="E16" s="157" t="s">
        <v>127</v>
      </c>
      <c r="F16" s="140" t="s">
        <v>76</v>
      </c>
      <c r="G16" s="141">
        <v>1</v>
      </c>
      <c r="H16" s="142"/>
      <c r="I16" s="142">
        <f>ROUND(G16*H16,2)</f>
        <v>0</v>
      </c>
      <c r="J16" s="196"/>
    </row>
    <row r="17" spans="1:10" s="133" customFormat="1" ht="38.25" x14ac:dyDescent="0.2">
      <c r="A17" s="143">
        <v>2</v>
      </c>
      <c r="B17" s="140"/>
      <c r="C17" s="140" t="s">
        <v>95</v>
      </c>
      <c r="D17" s="191" t="s">
        <v>108</v>
      </c>
      <c r="E17" s="157" t="s">
        <v>125</v>
      </c>
      <c r="F17" s="140" t="s">
        <v>76</v>
      </c>
      <c r="G17" s="141">
        <v>1</v>
      </c>
      <c r="H17" s="142"/>
      <c r="I17" s="142">
        <f>ROUND(G17*H17,2)</f>
        <v>0</v>
      </c>
      <c r="J17" s="196"/>
    </row>
    <row r="18" spans="1:10" s="133" customFormat="1" ht="51" x14ac:dyDescent="0.2">
      <c r="A18" s="143">
        <v>3</v>
      </c>
      <c r="B18" s="140"/>
      <c r="C18" s="140" t="s">
        <v>95</v>
      </c>
      <c r="D18" s="191" t="s">
        <v>109</v>
      </c>
      <c r="E18" s="157" t="s">
        <v>124</v>
      </c>
      <c r="F18" s="140" t="s">
        <v>76</v>
      </c>
      <c r="G18" s="141">
        <v>1</v>
      </c>
      <c r="H18" s="142"/>
      <c r="I18" s="142">
        <f>ROUND(G18*H18,2)</f>
        <v>0</v>
      </c>
      <c r="J18" s="196"/>
    </row>
    <row r="19" spans="1:10" s="133" customFormat="1" ht="38.25" x14ac:dyDescent="0.2">
      <c r="A19" s="143">
        <v>4</v>
      </c>
      <c r="B19" s="140"/>
      <c r="C19" s="140" t="s">
        <v>95</v>
      </c>
      <c r="D19" s="191" t="s">
        <v>110</v>
      </c>
      <c r="E19" s="158" t="s">
        <v>123</v>
      </c>
      <c r="F19" s="140" t="s">
        <v>76</v>
      </c>
      <c r="G19" s="141">
        <v>1</v>
      </c>
      <c r="H19" s="142"/>
      <c r="I19" s="142">
        <f>ROUND(G19*H19,2)</f>
        <v>0</v>
      </c>
      <c r="J19" s="196"/>
    </row>
    <row r="20" spans="1:10" s="133" customFormat="1" x14ac:dyDescent="0.2">
      <c r="A20" s="143"/>
      <c r="B20" s="140"/>
      <c r="C20" s="138"/>
      <c r="D20" s="170"/>
      <c r="E20" s="154" t="s">
        <v>107</v>
      </c>
      <c r="F20" s="194"/>
      <c r="G20" s="173"/>
      <c r="H20" s="173"/>
      <c r="I20" s="139">
        <f>SUBTOTAL(9,I21:I22)</f>
        <v>0</v>
      </c>
      <c r="J20" s="196"/>
    </row>
    <row r="21" spans="1:10" s="133" customFormat="1" ht="51" x14ac:dyDescent="0.2">
      <c r="A21" s="143">
        <v>5</v>
      </c>
      <c r="B21" s="140"/>
      <c r="C21" s="140" t="s">
        <v>95</v>
      </c>
      <c r="D21" s="191" t="s">
        <v>111</v>
      </c>
      <c r="E21" s="158" t="s">
        <v>126</v>
      </c>
      <c r="F21" s="140" t="s">
        <v>76</v>
      </c>
      <c r="G21" s="141">
        <v>2</v>
      </c>
      <c r="H21" s="142"/>
      <c r="I21" s="142">
        <f>ROUND(G21*H21,2)</f>
        <v>0</v>
      </c>
      <c r="J21" s="196"/>
    </row>
    <row r="22" spans="1:10" s="133" customFormat="1" ht="51" x14ac:dyDescent="0.2">
      <c r="A22" s="143">
        <v>6</v>
      </c>
      <c r="B22" s="140"/>
      <c r="C22" s="140" t="s">
        <v>95</v>
      </c>
      <c r="D22" s="191" t="s">
        <v>112</v>
      </c>
      <c r="E22" s="158" t="s">
        <v>134</v>
      </c>
      <c r="F22" s="140" t="s">
        <v>76</v>
      </c>
      <c r="G22" s="141">
        <v>1</v>
      </c>
      <c r="H22" s="142"/>
      <c r="I22" s="142">
        <f>ROUND(G22*H22,2)</f>
        <v>0</v>
      </c>
      <c r="J22" s="196"/>
    </row>
    <row r="23" spans="1:10" s="133" customFormat="1" x14ac:dyDescent="0.2">
      <c r="A23" s="143"/>
      <c r="B23" s="140"/>
      <c r="C23" s="138"/>
      <c r="D23" s="170"/>
      <c r="E23" s="154" t="s">
        <v>113</v>
      </c>
      <c r="F23" s="194"/>
      <c r="G23" s="173"/>
      <c r="H23" s="173"/>
      <c r="I23" s="139">
        <f>SUBTOTAL(9,I24:I25)</f>
        <v>0</v>
      </c>
      <c r="J23" s="196"/>
    </row>
    <row r="24" spans="1:10" s="133" customFormat="1" ht="72" customHeight="1" x14ac:dyDescent="0.2">
      <c r="A24" s="143">
        <v>7</v>
      </c>
      <c r="B24" s="140"/>
      <c r="C24" s="140" t="s">
        <v>95</v>
      </c>
      <c r="D24" s="191" t="s">
        <v>114</v>
      </c>
      <c r="E24" s="157" t="s">
        <v>135</v>
      </c>
      <c r="F24" s="140" t="s">
        <v>76</v>
      </c>
      <c r="G24" s="141">
        <v>1</v>
      </c>
      <c r="H24" s="142"/>
      <c r="I24" s="146">
        <f>ROUND(G24*H24,2)</f>
        <v>0</v>
      </c>
      <c r="J24" s="196"/>
    </row>
    <row r="25" spans="1:10" s="133" customFormat="1" ht="51" x14ac:dyDescent="0.2">
      <c r="A25" s="143">
        <v>8</v>
      </c>
      <c r="B25" s="140"/>
      <c r="C25" s="140" t="s">
        <v>95</v>
      </c>
      <c r="D25" s="191" t="s">
        <v>102</v>
      </c>
      <c r="E25" s="157" t="s">
        <v>162</v>
      </c>
      <c r="F25" s="140" t="s">
        <v>76</v>
      </c>
      <c r="G25" s="141">
        <v>1</v>
      </c>
      <c r="H25" s="142"/>
      <c r="I25" s="146">
        <f>ROUND(G25*H25,2)</f>
        <v>0</v>
      </c>
      <c r="J25" s="196"/>
    </row>
    <row r="26" spans="1:10" s="133" customFormat="1" x14ac:dyDescent="0.2">
      <c r="A26" s="143"/>
      <c r="B26" s="140"/>
      <c r="C26" s="138"/>
      <c r="D26" s="170"/>
      <c r="E26" s="154" t="s">
        <v>115</v>
      </c>
      <c r="F26" s="194"/>
      <c r="G26" s="173"/>
      <c r="H26" s="173"/>
      <c r="I26" s="139">
        <f>SUBTOTAL(9,I27:I31)</f>
        <v>0</v>
      </c>
      <c r="J26" s="196"/>
    </row>
    <row r="27" spans="1:10" s="133" customFormat="1" ht="51" x14ac:dyDescent="0.2">
      <c r="A27" s="143">
        <v>9</v>
      </c>
      <c r="B27" s="140"/>
      <c r="C27" s="140" t="s">
        <v>95</v>
      </c>
      <c r="D27" s="191" t="s">
        <v>116</v>
      </c>
      <c r="E27" s="157" t="s">
        <v>136</v>
      </c>
      <c r="F27" s="140" t="s">
        <v>76</v>
      </c>
      <c r="G27" s="141">
        <v>1</v>
      </c>
      <c r="H27" s="142"/>
      <c r="I27" s="146">
        <f>ROUND(G27*H27,2)</f>
        <v>0</v>
      </c>
      <c r="J27" s="196"/>
    </row>
    <row r="28" spans="1:10" s="133" customFormat="1" ht="25.5" x14ac:dyDescent="0.2">
      <c r="A28" s="143">
        <v>10</v>
      </c>
      <c r="B28" s="140"/>
      <c r="C28" s="140" t="s">
        <v>95</v>
      </c>
      <c r="D28" s="191" t="s">
        <v>101</v>
      </c>
      <c r="E28" s="157" t="s">
        <v>131</v>
      </c>
      <c r="F28" s="140" t="s">
        <v>76</v>
      </c>
      <c r="G28" s="141">
        <v>1</v>
      </c>
      <c r="H28" s="142"/>
      <c r="I28" s="146">
        <f>ROUND(G28*H28,2)</f>
        <v>0</v>
      </c>
      <c r="J28" s="196"/>
    </row>
    <row r="29" spans="1:10" s="133" customFormat="1" ht="63.75" x14ac:dyDescent="0.2">
      <c r="A29" s="143">
        <v>11</v>
      </c>
      <c r="B29" s="140"/>
      <c r="C29" s="140" t="s">
        <v>95</v>
      </c>
      <c r="D29" s="191" t="s">
        <v>117</v>
      </c>
      <c r="E29" s="157" t="s">
        <v>137</v>
      </c>
      <c r="F29" s="140" t="s">
        <v>76</v>
      </c>
      <c r="G29" s="141">
        <v>1</v>
      </c>
      <c r="H29" s="142"/>
      <c r="I29" s="146">
        <f>ROUND(G29*H29,2)</f>
        <v>0</v>
      </c>
      <c r="J29" s="196"/>
    </row>
    <row r="30" spans="1:10" s="133" customFormat="1" ht="76.5" x14ac:dyDescent="0.2">
      <c r="A30" s="143">
        <v>12</v>
      </c>
      <c r="B30" s="140"/>
      <c r="C30" s="140" t="s">
        <v>95</v>
      </c>
      <c r="D30" s="191" t="s">
        <v>128</v>
      </c>
      <c r="E30" s="157" t="s">
        <v>132</v>
      </c>
      <c r="F30" s="140" t="s">
        <v>76</v>
      </c>
      <c r="G30" s="141">
        <f>G28</f>
        <v>1</v>
      </c>
      <c r="H30" s="142"/>
      <c r="I30" s="146">
        <f>ROUND(G30*H30,2)</f>
        <v>0</v>
      </c>
      <c r="J30" s="196"/>
    </row>
    <row r="31" spans="1:10" s="133" customFormat="1" ht="76.5" x14ac:dyDescent="0.2">
      <c r="A31" s="143">
        <v>13</v>
      </c>
      <c r="B31" s="140"/>
      <c r="C31" s="140" t="s">
        <v>95</v>
      </c>
      <c r="D31" s="191" t="s">
        <v>129</v>
      </c>
      <c r="E31" s="157" t="s">
        <v>133</v>
      </c>
      <c r="F31" s="140" t="s">
        <v>76</v>
      </c>
      <c r="G31" s="141">
        <f>G29</f>
        <v>1</v>
      </c>
      <c r="H31" s="142"/>
      <c r="I31" s="146">
        <f>ROUND(G31*H31,2)</f>
        <v>0</v>
      </c>
      <c r="J31" s="196"/>
    </row>
    <row r="32" spans="1:10" s="133" customFormat="1" x14ac:dyDescent="0.2">
      <c r="A32" s="143"/>
      <c r="B32" s="140"/>
      <c r="C32" s="138"/>
      <c r="D32" s="170"/>
      <c r="E32" s="154" t="s">
        <v>119</v>
      </c>
      <c r="F32" s="194"/>
      <c r="G32" s="173"/>
      <c r="H32" s="173"/>
      <c r="I32" s="139">
        <f>SUBTOTAL(9,I33:I34)</f>
        <v>0</v>
      </c>
      <c r="J32" s="196"/>
    </row>
    <row r="33" spans="1:10" s="133" customFormat="1" ht="63.75" x14ac:dyDescent="0.2">
      <c r="A33" s="143">
        <v>14</v>
      </c>
      <c r="B33" s="140"/>
      <c r="C33" s="140" t="s">
        <v>95</v>
      </c>
      <c r="D33" s="191" t="s">
        <v>120</v>
      </c>
      <c r="E33" s="157" t="s">
        <v>138</v>
      </c>
      <c r="F33" s="140" t="s">
        <v>76</v>
      </c>
      <c r="G33" s="141">
        <v>1</v>
      </c>
      <c r="H33" s="142"/>
      <c r="I33" s="146">
        <f>ROUND(G33*H33,2)</f>
        <v>0</v>
      </c>
      <c r="J33" s="196"/>
    </row>
    <row r="34" spans="1:10" s="133" customFormat="1" ht="51" x14ac:dyDescent="0.2">
      <c r="A34" s="143">
        <v>18</v>
      </c>
      <c r="B34" s="140"/>
      <c r="C34" s="140" t="s">
        <v>95</v>
      </c>
      <c r="D34" s="191" t="s">
        <v>121</v>
      </c>
      <c r="E34" s="157" t="s">
        <v>118</v>
      </c>
      <c r="F34" s="140" t="s">
        <v>76</v>
      </c>
      <c r="G34" s="141">
        <v>1</v>
      </c>
      <c r="H34" s="142"/>
      <c r="I34" s="146">
        <f>ROUND(G34*H34,2)</f>
        <v>0</v>
      </c>
      <c r="J34" s="196"/>
    </row>
    <row r="35" spans="1:10" s="133" customFormat="1" x14ac:dyDescent="0.2">
      <c r="A35" s="143"/>
      <c r="B35" s="140"/>
      <c r="C35" s="138"/>
      <c r="D35" s="170"/>
      <c r="E35" s="154" t="s">
        <v>104</v>
      </c>
      <c r="F35" s="194"/>
      <c r="G35" s="173"/>
      <c r="H35" s="173"/>
      <c r="I35" s="139">
        <f>SUBTOTAL(9,I36:I40)</f>
        <v>0</v>
      </c>
      <c r="J35" s="196"/>
    </row>
    <row r="36" spans="1:10" s="133" customFormat="1" ht="102" x14ac:dyDescent="0.2">
      <c r="A36" s="143">
        <v>19</v>
      </c>
      <c r="B36" s="140"/>
      <c r="C36" s="140" t="s">
        <v>95</v>
      </c>
      <c r="D36" s="191" t="s">
        <v>103</v>
      </c>
      <c r="E36" s="157" t="s">
        <v>130</v>
      </c>
      <c r="F36" s="140" t="s">
        <v>76</v>
      </c>
      <c r="G36" s="141">
        <v>1</v>
      </c>
      <c r="H36" s="142"/>
      <c r="I36" s="142">
        <f>ROUND(G36*H36,2)</f>
        <v>0</v>
      </c>
      <c r="J36" s="196"/>
    </row>
    <row r="37" spans="1:10" s="133" customFormat="1" ht="25.5" x14ac:dyDescent="0.2">
      <c r="A37" s="143">
        <v>20</v>
      </c>
      <c r="B37" s="140"/>
      <c r="C37" s="140" t="s">
        <v>95</v>
      </c>
      <c r="D37" s="191" t="s">
        <v>142</v>
      </c>
      <c r="E37" s="157" t="s">
        <v>139</v>
      </c>
      <c r="F37" s="140" t="s">
        <v>76</v>
      </c>
      <c r="G37" s="141">
        <v>1</v>
      </c>
      <c r="H37" s="142"/>
      <c r="I37" s="142">
        <f>ROUND(G37*H37,2)</f>
        <v>0</v>
      </c>
      <c r="J37" s="196"/>
    </row>
    <row r="38" spans="1:10" s="133" customFormat="1" ht="38.25" x14ac:dyDescent="0.2">
      <c r="A38" s="143">
        <v>21</v>
      </c>
      <c r="B38" s="140"/>
      <c r="C38" s="140" t="s">
        <v>95</v>
      </c>
      <c r="D38" s="191" t="s">
        <v>143</v>
      </c>
      <c r="E38" s="157" t="s">
        <v>140</v>
      </c>
      <c r="F38" s="140" t="s">
        <v>76</v>
      </c>
      <c r="G38" s="141">
        <v>1</v>
      </c>
      <c r="H38" s="142"/>
      <c r="I38" s="142">
        <f>ROUND(G38*H38,2)</f>
        <v>0</v>
      </c>
      <c r="J38" s="196"/>
    </row>
    <row r="39" spans="1:10" s="133" customFormat="1" ht="38.25" x14ac:dyDescent="0.2">
      <c r="A39" s="143">
        <v>22</v>
      </c>
      <c r="B39" s="140"/>
      <c r="C39" s="140" t="s">
        <v>95</v>
      </c>
      <c r="D39" s="191" t="s">
        <v>144</v>
      </c>
      <c r="E39" s="157" t="s">
        <v>146</v>
      </c>
      <c r="F39" s="140" t="s">
        <v>76</v>
      </c>
      <c r="G39" s="141">
        <v>1</v>
      </c>
      <c r="H39" s="142"/>
      <c r="I39" s="142">
        <f>ROUND(G39*H39,2)</f>
        <v>0</v>
      </c>
      <c r="J39" s="196"/>
    </row>
    <row r="40" spans="1:10" s="133" customFormat="1" ht="38.25" x14ac:dyDescent="0.2">
      <c r="A40" s="143">
        <v>23</v>
      </c>
      <c r="B40" s="140"/>
      <c r="C40" s="140" t="s">
        <v>95</v>
      </c>
      <c r="D40" s="191" t="s">
        <v>145</v>
      </c>
      <c r="E40" s="157" t="s">
        <v>141</v>
      </c>
      <c r="F40" s="140" t="s">
        <v>76</v>
      </c>
      <c r="G40" s="141">
        <v>2</v>
      </c>
      <c r="H40" s="142"/>
      <c r="I40" s="142">
        <f>ROUND(G40*H40,2)</f>
        <v>0</v>
      </c>
      <c r="J40" s="196"/>
    </row>
    <row r="41" spans="1:10" s="133" customFormat="1" x14ac:dyDescent="0.2">
      <c r="A41" s="143"/>
      <c r="B41" s="140"/>
      <c r="C41" s="138"/>
      <c r="D41" s="170"/>
      <c r="E41" s="154" t="s">
        <v>147</v>
      </c>
      <c r="F41" s="194"/>
      <c r="G41" s="173"/>
      <c r="H41" s="173"/>
      <c r="I41" s="139">
        <f>SUBTOTAL(9,I42:I49)</f>
        <v>0</v>
      </c>
      <c r="J41" s="196"/>
    </row>
    <row r="42" spans="1:10" s="133" customFormat="1" ht="25.5" x14ac:dyDescent="0.2">
      <c r="A42" s="143">
        <v>24</v>
      </c>
      <c r="B42" s="140"/>
      <c r="C42" s="185" t="s">
        <v>95</v>
      </c>
      <c r="D42" s="150" t="s">
        <v>98</v>
      </c>
      <c r="E42" s="157" t="s">
        <v>148</v>
      </c>
      <c r="F42" s="140" t="s">
        <v>76</v>
      </c>
      <c r="G42" s="141">
        <v>5</v>
      </c>
      <c r="H42" s="142"/>
      <c r="I42" s="142">
        <f>ROUND(G42*H42,2)</f>
        <v>0</v>
      </c>
      <c r="J42" s="196"/>
    </row>
    <row r="43" spans="1:10" s="133" customFormat="1" ht="25.5" x14ac:dyDescent="0.2">
      <c r="A43" s="143">
        <v>25</v>
      </c>
      <c r="B43" s="140"/>
      <c r="C43" s="185" t="s">
        <v>95</v>
      </c>
      <c r="D43" s="150" t="s">
        <v>149</v>
      </c>
      <c r="E43" s="157" t="s">
        <v>150</v>
      </c>
      <c r="F43" s="140" t="s">
        <v>76</v>
      </c>
      <c r="G43" s="141">
        <v>1</v>
      </c>
      <c r="H43" s="142"/>
      <c r="I43" s="142">
        <f>ROUND(G43*H43,2)</f>
        <v>0</v>
      </c>
      <c r="J43" s="196"/>
    </row>
    <row r="44" spans="1:10" s="133" customFormat="1" ht="36.75" customHeight="1" x14ac:dyDescent="0.2">
      <c r="A44" s="143">
        <v>26</v>
      </c>
      <c r="B44" s="140"/>
      <c r="C44" s="185" t="s">
        <v>95</v>
      </c>
      <c r="D44" s="150" t="s">
        <v>160</v>
      </c>
      <c r="E44" s="157" t="s">
        <v>161</v>
      </c>
      <c r="F44" s="140" t="s">
        <v>76</v>
      </c>
      <c r="G44" s="141">
        <v>1</v>
      </c>
      <c r="H44" s="142"/>
      <c r="I44" s="142">
        <f t="shared" ref="I44" si="0">ROUND(G44*H44,2)</f>
        <v>0</v>
      </c>
      <c r="J44" s="196"/>
    </row>
    <row r="45" spans="1:10" s="133" customFormat="1" ht="39.75" x14ac:dyDescent="0.2">
      <c r="A45" s="143">
        <v>27</v>
      </c>
      <c r="B45" s="140"/>
      <c r="C45" s="140" t="s">
        <v>95</v>
      </c>
      <c r="D45" s="149" t="s">
        <v>151</v>
      </c>
      <c r="E45" s="153" t="s">
        <v>152</v>
      </c>
      <c r="F45" s="140" t="s">
        <v>77</v>
      </c>
      <c r="G45" s="141">
        <v>3</v>
      </c>
      <c r="H45" s="142"/>
      <c r="I45" s="146">
        <f>ROUND(G45*H45,2)</f>
        <v>0</v>
      </c>
      <c r="J45" s="196"/>
    </row>
    <row r="46" spans="1:10" s="133" customFormat="1" ht="25.5" x14ac:dyDescent="0.2">
      <c r="A46" s="143">
        <v>28</v>
      </c>
      <c r="B46" s="140"/>
      <c r="C46" s="140" t="s">
        <v>95</v>
      </c>
      <c r="D46" s="149" t="s">
        <v>153</v>
      </c>
      <c r="E46" s="153" t="s">
        <v>154</v>
      </c>
      <c r="F46" s="140" t="s">
        <v>77</v>
      </c>
      <c r="G46" s="141">
        <v>20</v>
      </c>
      <c r="H46" s="142"/>
      <c r="I46" s="146">
        <f>ROUND(G46*H46,2)</f>
        <v>0</v>
      </c>
      <c r="J46" s="196"/>
    </row>
    <row r="47" spans="1:10" s="133" customFormat="1" ht="28.5" customHeight="1" x14ac:dyDescent="0.2">
      <c r="A47" s="143">
        <v>29</v>
      </c>
      <c r="B47" s="140"/>
      <c r="C47" s="140" t="s">
        <v>95</v>
      </c>
      <c r="D47" s="191" t="s">
        <v>105</v>
      </c>
      <c r="E47" s="158" t="s">
        <v>155</v>
      </c>
      <c r="F47" s="140" t="s">
        <v>76</v>
      </c>
      <c r="G47" s="141">
        <v>11</v>
      </c>
      <c r="H47" s="142"/>
      <c r="I47" s="142">
        <f>ROUND(G47*H47,2)</f>
        <v>0</v>
      </c>
      <c r="J47" s="196"/>
    </row>
    <row r="48" spans="1:10" s="133" customFormat="1" ht="51" x14ac:dyDescent="0.2">
      <c r="A48" s="143">
        <v>30</v>
      </c>
      <c r="B48" s="140"/>
      <c r="C48" s="140" t="s">
        <v>95</v>
      </c>
      <c r="D48" s="150" t="s">
        <v>156</v>
      </c>
      <c r="E48" s="153" t="s">
        <v>157</v>
      </c>
      <c r="F48" s="140" t="s">
        <v>77</v>
      </c>
      <c r="G48" s="141">
        <v>60</v>
      </c>
      <c r="H48" s="142"/>
      <c r="I48" s="146">
        <f>ROUND(G48*H48,2)</f>
        <v>0</v>
      </c>
      <c r="J48" s="196"/>
    </row>
    <row r="49" spans="1:10" s="133" customFormat="1" ht="38.25" x14ac:dyDescent="0.2">
      <c r="A49" s="143">
        <v>31</v>
      </c>
      <c r="B49" s="140"/>
      <c r="C49" s="140" t="s">
        <v>95</v>
      </c>
      <c r="D49" s="149" t="s">
        <v>158</v>
      </c>
      <c r="E49" s="153" t="s">
        <v>159</v>
      </c>
      <c r="F49" s="140" t="s">
        <v>78</v>
      </c>
      <c r="G49" s="141">
        <v>1</v>
      </c>
      <c r="H49" s="142"/>
      <c r="I49" s="142">
        <f>ROUND(G49*H49,2)</f>
        <v>0</v>
      </c>
      <c r="J49" s="196"/>
    </row>
    <row r="50" spans="1:10" x14ac:dyDescent="0.2">
      <c r="A50" s="175"/>
      <c r="B50" s="182"/>
      <c r="C50" s="182"/>
      <c r="D50" s="192"/>
      <c r="E50" s="159" t="s">
        <v>94</v>
      </c>
      <c r="F50" s="182"/>
      <c r="G50" s="195"/>
      <c r="H50" s="195"/>
      <c r="I50" s="147">
        <f>SUBTOTAL(9,I14:I49)</f>
        <v>0</v>
      </c>
    </row>
  </sheetData>
  <sheetProtection formatCells="0" formatColumns="0" formatRows="0" insertColumns="0" insertRows="0" insertHyperlinks="0" deleteColumns="0" deleteRows="0" sort="0" autoFilter="0" pivotTables="0"/>
  <mergeCells count="4">
    <mergeCell ref="C3:E3"/>
    <mergeCell ref="C7:E7"/>
    <mergeCell ref="C8:D8"/>
    <mergeCell ref="C9:D9"/>
  </mergeCells>
  <printOptions horizontalCentered="1"/>
  <pageMargins left="0.59055118110236227" right="0.59055118110236227" top="0.59055118110236227" bottom="0.59055118110236227" header="0.51181102362204722" footer="0.51181102362204722"/>
  <pageSetup paperSize="9" scale="56" fitToHeight="999" orientation="landscape" errors="blank"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C54DCD-72CB-4F14-A5EB-7545FD619326}">
  <sheetPr>
    <pageSetUpPr fitToPage="1"/>
  </sheetPr>
  <dimension ref="A1:J31"/>
  <sheetViews>
    <sheetView showGridLines="0" zoomScaleNormal="100" workbookViewId="0">
      <selection activeCell="E17" sqref="E17"/>
    </sheetView>
  </sheetViews>
  <sheetFormatPr defaultColWidth="9.140625" defaultRowHeight="12.75" x14ac:dyDescent="0.2"/>
  <cols>
    <col min="1" max="1" width="5.5703125" style="180" customWidth="1"/>
    <col min="2" max="2" width="4.42578125" style="183" customWidth="1"/>
    <col min="3" max="3" width="6" style="183" customWidth="1"/>
    <col min="4" max="4" width="12.7109375" style="193" customWidth="1"/>
    <col min="5" max="5" width="94.28515625" style="160" customWidth="1"/>
    <col min="6" max="6" width="7.7109375" style="183" customWidth="1"/>
    <col min="7" max="7" width="9.85546875" style="180" customWidth="1"/>
    <col min="8" max="8" width="13.140625" style="180" customWidth="1"/>
    <col min="9" max="9" width="15.5703125" style="180" customWidth="1"/>
    <col min="10" max="16384" width="9.140625" style="80"/>
  </cols>
  <sheetData>
    <row r="1" spans="1:10" s="171" customFormat="1" ht="18" x14ac:dyDescent="0.2">
      <c r="A1" s="198" t="s">
        <v>96</v>
      </c>
      <c r="B1" s="199"/>
      <c r="C1" s="199"/>
      <c r="D1" s="186"/>
      <c r="E1" s="186"/>
      <c r="F1" s="199"/>
      <c r="G1" s="199"/>
      <c r="H1" s="199"/>
      <c r="I1" s="199"/>
    </row>
    <row r="2" spans="1:10" s="171" customFormat="1" x14ac:dyDescent="0.2">
      <c r="A2" s="200" t="s">
        <v>60</v>
      </c>
      <c r="B2" s="199"/>
      <c r="C2" s="134" t="str">
        <f>'Krycí list'!E5</f>
        <v>Střední škola polytechnická Brno, Jílová</v>
      </c>
      <c r="D2" s="187"/>
      <c r="E2" s="187"/>
      <c r="F2" s="199"/>
      <c r="G2" s="199"/>
      <c r="H2" s="199"/>
      <c r="I2" s="199"/>
    </row>
    <row r="3" spans="1:10" s="171" customFormat="1" x14ac:dyDescent="0.2">
      <c r="A3" s="200" t="s">
        <v>61</v>
      </c>
      <c r="B3" s="199"/>
      <c r="C3" s="215" t="str">
        <f>'Krycí list'!E7</f>
        <v>Střední škola polytechnická Brno, Jílová, p.o.</v>
      </c>
      <c r="D3" s="216"/>
      <c r="E3" s="216"/>
      <c r="F3" s="199"/>
      <c r="G3" s="199"/>
      <c r="H3" s="199"/>
      <c r="I3" s="134"/>
    </row>
    <row r="4" spans="1:10" s="171" customFormat="1" x14ac:dyDescent="0.2">
      <c r="A4" s="200" t="s">
        <v>62</v>
      </c>
      <c r="B4" s="199"/>
      <c r="C4" s="134" t="str">
        <f>'Krycí list'!E9</f>
        <v>OCENĚNÝ SOUPIS PRACÍ A DODÁVEK A SLUŽEB</v>
      </c>
      <c r="D4" s="187"/>
      <c r="E4" s="187"/>
      <c r="F4" s="199"/>
      <c r="G4" s="199"/>
      <c r="H4" s="199"/>
      <c r="I4" s="134"/>
    </row>
    <row r="5" spans="1:10" s="171" customFormat="1" x14ac:dyDescent="0.2">
      <c r="A5" s="199" t="s">
        <v>70</v>
      </c>
      <c r="B5" s="199"/>
      <c r="C5" s="134" t="str">
        <f>'Krycí list'!P5</f>
        <v xml:space="preserve"> </v>
      </c>
      <c r="D5" s="187"/>
      <c r="E5" s="187"/>
      <c r="F5" s="199"/>
      <c r="G5" s="199"/>
      <c r="H5" s="199"/>
      <c r="I5" s="134"/>
    </row>
    <row r="6" spans="1:10" s="171" customFormat="1" x14ac:dyDescent="0.2">
      <c r="A6" s="199"/>
      <c r="B6" s="199"/>
      <c r="C6" s="134"/>
      <c r="D6" s="187"/>
      <c r="E6" s="187"/>
      <c r="F6" s="199"/>
      <c r="G6" s="199"/>
      <c r="H6" s="199"/>
      <c r="I6" s="134"/>
    </row>
    <row r="7" spans="1:10" s="171" customFormat="1" x14ac:dyDescent="0.2">
      <c r="A7" s="199" t="s">
        <v>64</v>
      </c>
      <c r="B7" s="199"/>
      <c r="C7" s="215" t="str">
        <f>'Krycí list'!E26</f>
        <v>Střední škola polytechnická Brno, Jílová, p.o.</v>
      </c>
      <c r="D7" s="216"/>
      <c r="E7" s="216"/>
      <c r="F7" s="199"/>
      <c r="G7" s="199"/>
      <c r="H7" s="199"/>
      <c r="I7" s="134"/>
    </row>
    <row r="8" spans="1:10" s="171" customFormat="1" x14ac:dyDescent="0.2">
      <c r="A8" s="199" t="s">
        <v>65</v>
      </c>
      <c r="B8" s="199"/>
      <c r="C8" s="215" t="str">
        <f>'Krycí list'!E28</f>
        <v xml:space="preserve"> </v>
      </c>
      <c r="D8" s="216"/>
      <c r="E8" s="187"/>
      <c r="F8" s="199"/>
      <c r="G8" s="199"/>
      <c r="H8" s="199"/>
      <c r="I8" s="134"/>
    </row>
    <row r="9" spans="1:10" s="171" customFormat="1" x14ac:dyDescent="0.2">
      <c r="A9" s="199" t="s">
        <v>66</v>
      </c>
      <c r="B9" s="199"/>
      <c r="C9" s="217" t="str">
        <f>'Krycí list'!O31</f>
        <v>01/2025</v>
      </c>
      <c r="D9" s="216"/>
      <c r="E9" s="187"/>
      <c r="F9" s="199"/>
      <c r="G9" s="199"/>
      <c r="H9" s="199"/>
      <c r="I9" s="134"/>
    </row>
    <row r="10" spans="1:10" s="171" customFormat="1" x14ac:dyDescent="0.2">
      <c r="A10" s="199"/>
      <c r="B10" s="199"/>
      <c r="C10" s="199"/>
      <c r="D10" s="186"/>
      <c r="E10" s="186"/>
      <c r="F10" s="199"/>
      <c r="G10" s="199"/>
      <c r="H10" s="199"/>
      <c r="I10" s="199"/>
    </row>
    <row r="11" spans="1:10" s="197" customFormat="1" ht="50.25" customHeight="1" x14ac:dyDescent="0.2">
      <c r="A11" s="177" t="s">
        <v>71</v>
      </c>
      <c r="B11" s="135" t="s">
        <v>72</v>
      </c>
      <c r="C11" s="135" t="s">
        <v>73</v>
      </c>
      <c r="D11" s="135" t="s">
        <v>93</v>
      </c>
      <c r="E11" s="135" t="s">
        <v>90</v>
      </c>
      <c r="F11" s="135" t="s">
        <v>74</v>
      </c>
      <c r="G11" s="135" t="s">
        <v>75</v>
      </c>
      <c r="H11" s="135" t="s">
        <v>91</v>
      </c>
      <c r="I11" s="135" t="s">
        <v>92</v>
      </c>
    </row>
    <row r="12" spans="1:10" s="183" customFormat="1" x14ac:dyDescent="0.2">
      <c r="A12" s="178">
        <v>1</v>
      </c>
      <c r="B12" s="148">
        <v>2</v>
      </c>
      <c r="C12" s="148">
        <v>3</v>
      </c>
      <c r="D12" s="136">
        <v>4</v>
      </c>
      <c r="E12" s="136">
        <v>5</v>
      </c>
      <c r="F12" s="148">
        <v>6</v>
      </c>
      <c r="G12" s="148">
        <v>7</v>
      </c>
      <c r="H12" s="148">
        <v>8</v>
      </c>
      <c r="I12" s="148">
        <v>9</v>
      </c>
    </row>
    <row r="13" spans="1:10" x14ac:dyDescent="0.2">
      <c r="A13" s="179"/>
      <c r="B13" s="181"/>
      <c r="C13" s="181"/>
      <c r="D13" s="188"/>
      <c r="E13" s="155"/>
      <c r="F13" s="181"/>
      <c r="G13" s="179"/>
      <c r="H13" s="179"/>
      <c r="I13" s="179"/>
      <c r="J13" s="180"/>
    </row>
    <row r="14" spans="1:10" s="137" customFormat="1" x14ac:dyDescent="0.2">
      <c r="A14" s="174"/>
      <c r="B14" s="144"/>
      <c r="C14" s="184"/>
      <c r="D14" s="189" t="s">
        <v>100</v>
      </c>
      <c r="E14" s="156" t="s">
        <v>82</v>
      </c>
      <c r="F14" s="184"/>
      <c r="G14" s="172"/>
      <c r="H14" s="172"/>
      <c r="I14" s="145">
        <f>SUBTOTAL(9,I15:I30)</f>
        <v>0</v>
      </c>
      <c r="J14" s="172"/>
    </row>
    <row r="15" spans="1:10" s="133" customFormat="1" x14ac:dyDescent="0.2">
      <c r="A15" s="143"/>
      <c r="B15" s="140"/>
      <c r="C15" s="140"/>
      <c r="D15" s="191"/>
      <c r="E15" s="154" t="s">
        <v>82</v>
      </c>
      <c r="F15" s="140"/>
      <c r="G15" s="173"/>
      <c r="H15" s="173"/>
      <c r="I15" s="139">
        <f>SUBTOTAL(9,I16:I30)</f>
        <v>0</v>
      </c>
      <c r="J15" s="196"/>
    </row>
    <row r="16" spans="1:10" s="133" customFormat="1" ht="63.75" x14ac:dyDescent="0.2">
      <c r="A16" s="143">
        <v>1</v>
      </c>
      <c r="B16" s="140"/>
      <c r="C16" s="140" t="s">
        <v>95</v>
      </c>
      <c r="D16" s="191" t="s">
        <v>163</v>
      </c>
      <c r="E16" s="157" t="s">
        <v>179</v>
      </c>
      <c r="F16" s="140" t="s">
        <v>76</v>
      </c>
      <c r="G16" s="141">
        <v>2</v>
      </c>
      <c r="H16" s="142"/>
      <c r="I16" s="146">
        <f>ROUND(G16*H16,2)</f>
        <v>0</v>
      </c>
      <c r="J16" s="196"/>
    </row>
    <row r="17" spans="1:10" s="133" customFormat="1" ht="204" x14ac:dyDescent="0.2">
      <c r="A17" s="143">
        <v>2</v>
      </c>
      <c r="B17" s="140"/>
      <c r="C17" s="140" t="s">
        <v>95</v>
      </c>
      <c r="D17" s="191" t="s">
        <v>164</v>
      </c>
      <c r="E17" s="157" t="s">
        <v>180</v>
      </c>
      <c r="F17" s="140" t="s">
        <v>76</v>
      </c>
      <c r="G17" s="141">
        <v>1</v>
      </c>
      <c r="H17" s="142"/>
      <c r="I17" s="146">
        <f t="shared" ref="I17:I30" si="0">ROUND(G17*H17,2)</f>
        <v>0</v>
      </c>
      <c r="J17" s="196"/>
    </row>
    <row r="18" spans="1:10" s="133" customFormat="1" ht="153" x14ac:dyDescent="0.2">
      <c r="A18" s="143">
        <v>3</v>
      </c>
      <c r="B18" s="140"/>
      <c r="C18" s="140" t="s">
        <v>95</v>
      </c>
      <c r="D18" s="191" t="s">
        <v>165</v>
      </c>
      <c r="E18" s="157" t="s">
        <v>181</v>
      </c>
      <c r="F18" s="140" t="s">
        <v>76</v>
      </c>
      <c r="G18" s="141">
        <v>10</v>
      </c>
      <c r="H18" s="142"/>
      <c r="I18" s="146">
        <f t="shared" si="0"/>
        <v>0</v>
      </c>
      <c r="J18" s="196"/>
    </row>
    <row r="19" spans="1:10" s="133" customFormat="1" ht="153" x14ac:dyDescent="0.2">
      <c r="A19" s="143">
        <v>4</v>
      </c>
      <c r="B19" s="140"/>
      <c r="C19" s="140" t="s">
        <v>95</v>
      </c>
      <c r="D19" s="191" t="s">
        <v>165</v>
      </c>
      <c r="E19" s="157" t="s">
        <v>182</v>
      </c>
      <c r="F19" s="140" t="s">
        <v>76</v>
      </c>
      <c r="G19" s="141">
        <v>2</v>
      </c>
      <c r="H19" s="142"/>
      <c r="I19" s="146">
        <f t="shared" si="0"/>
        <v>0</v>
      </c>
      <c r="J19" s="196"/>
    </row>
    <row r="20" spans="1:10" s="133" customFormat="1" ht="25.5" x14ac:dyDescent="0.2">
      <c r="A20" s="143">
        <v>5</v>
      </c>
      <c r="B20" s="140"/>
      <c r="C20" s="140" t="s">
        <v>95</v>
      </c>
      <c r="D20" s="191" t="s">
        <v>166</v>
      </c>
      <c r="E20" s="157" t="s">
        <v>176</v>
      </c>
      <c r="F20" s="140" t="s">
        <v>76</v>
      </c>
      <c r="G20" s="141">
        <v>3</v>
      </c>
      <c r="H20" s="142"/>
      <c r="I20" s="146">
        <f t="shared" si="0"/>
        <v>0</v>
      </c>
      <c r="J20" s="196"/>
    </row>
    <row r="21" spans="1:10" s="133" customFormat="1" ht="114.75" x14ac:dyDescent="0.2">
      <c r="A21" s="143">
        <v>6</v>
      </c>
      <c r="B21" s="140"/>
      <c r="C21" s="140" t="s">
        <v>95</v>
      </c>
      <c r="D21" s="191" t="s">
        <v>167</v>
      </c>
      <c r="E21" s="157" t="s">
        <v>189</v>
      </c>
      <c r="F21" s="140" t="s">
        <v>76</v>
      </c>
      <c r="G21" s="141">
        <v>34</v>
      </c>
      <c r="H21" s="142"/>
      <c r="I21" s="146">
        <f t="shared" si="0"/>
        <v>0</v>
      </c>
      <c r="J21" s="196"/>
    </row>
    <row r="22" spans="1:10" s="133" customFormat="1" ht="102" x14ac:dyDescent="0.2">
      <c r="A22" s="143">
        <v>7</v>
      </c>
      <c r="B22" s="140"/>
      <c r="C22" s="140" t="s">
        <v>95</v>
      </c>
      <c r="D22" s="191" t="s">
        <v>168</v>
      </c>
      <c r="E22" s="157" t="s">
        <v>190</v>
      </c>
      <c r="F22" s="140" t="s">
        <v>76</v>
      </c>
      <c r="G22" s="141">
        <v>1</v>
      </c>
      <c r="H22" s="142"/>
      <c r="I22" s="146">
        <f t="shared" si="0"/>
        <v>0</v>
      </c>
      <c r="J22" s="196"/>
    </row>
    <row r="23" spans="1:10" s="133" customFormat="1" ht="140.25" x14ac:dyDescent="0.2">
      <c r="A23" s="143">
        <v>8</v>
      </c>
      <c r="B23" s="140"/>
      <c r="C23" s="140" t="s">
        <v>95</v>
      </c>
      <c r="D23" s="191" t="s">
        <v>169</v>
      </c>
      <c r="E23" s="157" t="s">
        <v>183</v>
      </c>
      <c r="F23" s="140" t="s">
        <v>76</v>
      </c>
      <c r="G23" s="141">
        <v>7</v>
      </c>
      <c r="H23" s="142"/>
      <c r="I23" s="146">
        <f t="shared" si="0"/>
        <v>0</v>
      </c>
      <c r="J23" s="196"/>
    </row>
    <row r="24" spans="1:10" s="133" customFormat="1" ht="140.25" x14ac:dyDescent="0.2">
      <c r="A24" s="143">
        <v>9</v>
      </c>
      <c r="B24" s="140"/>
      <c r="C24" s="140" t="s">
        <v>95</v>
      </c>
      <c r="D24" s="191" t="s">
        <v>169</v>
      </c>
      <c r="E24" s="157" t="s">
        <v>184</v>
      </c>
      <c r="F24" s="140" t="s">
        <v>77</v>
      </c>
      <c r="G24" s="141">
        <v>7</v>
      </c>
      <c r="H24" s="142"/>
      <c r="I24" s="146">
        <f t="shared" si="0"/>
        <v>0</v>
      </c>
      <c r="J24" s="196"/>
    </row>
    <row r="25" spans="1:10" s="133" customFormat="1" ht="140.25" x14ac:dyDescent="0.2">
      <c r="A25" s="143">
        <v>10</v>
      </c>
      <c r="B25" s="140"/>
      <c r="C25" s="140" t="s">
        <v>95</v>
      </c>
      <c r="D25" s="191" t="s">
        <v>169</v>
      </c>
      <c r="E25" s="157" t="s">
        <v>188</v>
      </c>
      <c r="F25" s="140" t="s">
        <v>76</v>
      </c>
      <c r="G25" s="141">
        <v>2</v>
      </c>
      <c r="H25" s="142"/>
      <c r="I25" s="146">
        <f t="shared" si="0"/>
        <v>0</v>
      </c>
      <c r="J25" s="196"/>
    </row>
    <row r="26" spans="1:10" s="133" customFormat="1" ht="140.25" x14ac:dyDescent="0.2">
      <c r="A26" s="143">
        <v>11</v>
      </c>
      <c r="B26" s="140"/>
      <c r="C26" s="140" t="s">
        <v>95</v>
      </c>
      <c r="D26" s="191" t="s">
        <v>169</v>
      </c>
      <c r="E26" s="157" t="s">
        <v>185</v>
      </c>
      <c r="F26" s="140" t="s">
        <v>76</v>
      </c>
      <c r="G26" s="141">
        <v>2</v>
      </c>
      <c r="H26" s="142"/>
      <c r="I26" s="146">
        <f t="shared" si="0"/>
        <v>0</v>
      </c>
      <c r="J26" s="196"/>
    </row>
    <row r="27" spans="1:10" s="133" customFormat="1" ht="114.75" x14ac:dyDescent="0.2">
      <c r="A27" s="143">
        <v>12</v>
      </c>
      <c r="B27" s="140"/>
      <c r="C27" s="140" t="s">
        <v>95</v>
      </c>
      <c r="D27" s="191" t="s">
        <v>170</v>
      </c>
      <c r="E27" s="157" t="s">
        <v>186</v>
      </c>
      <c r="F27" s="140" t="s">
        <v>76</v>
      </c>
      <c r="G27" s="141">
        <v>1</v>
      </c>
      <c r="H27" s="142"/>
      <c r="I27" s="146">
        <f t="shared" si="0"/>
        <v>0</v>
      </c>
      <c r="J27" s="196"/>
    </row>
    <row r="28" spans="1:10" s="133" customFormat="1" ht="89.25" x14ac:dyDescent="0.2">
      <c r="A28" s="143">
        <v>13</v>
      </c>
      <c r="B28" s="140"/>
      <c r="C28" s="140" t="s">
        <v>95</v>
      </c>
      <c r="D28" s="191" t="s">
        <v>170</v>
      </c>
      <c r="E28" s="157" t="s">
        <v>187</v>
      </c>
      <c r="F28" s="140" t="s">
        <v>76</v>
      </c>
      <c r="G28" s="141">
        <v>1</v>
      </c>
      <c r="H28" s="142"/>
      <c r="I28" s="146">
        <f t="shared" si="0"/>
        <v>0</v>
      </c>
      <c r="J28" s="196"/>
    </row>
    <row r="29" spans="1:10" s="133" customFormat="1" ht="51" x14ac:dyDescent="0.2">
      <c r="A29" s="143">
        <v>14</v>
      </c>
      <c r="B29" s="140"/>
      <c r="C29" s="140" t="s">
        <v>95</v>
      </c>
      <c r="D29" s="191" t="s">
        <v>171</v>
      </c>
      <c r="E29" s="157" t="s">
        <v>177</v>
      </c>
      <c r="F29" s="140" t="s">
        <v>76</v>
      </c>
      <c r="G29" s="141">
        <v>1</v>
      </c>
      <c r="H29" s="142"/>
      <c r="I29" s="146">
        <f t="shared" si="0"/>
        <v>0</v>
      </c>
      <c r="J29" s="196"/>
    </row>
    <row r="30" spans="1:10" s="133" customFormat="1" ht="38.25" x14ac:dyDescent="0.2">
      <c r="A30" s="143">
        <v>15</v>
      </c>
      <c r="B30" s="140"/>
      <c r="C30" s="140" t="s">
        <v>95</v>
      </c>
      <c r="D30" s="191" t="s">
        <v>172</v>
      </c>
      <c r="E30" s="157" t="s">
        <v>178</v>
      </c>
      <c r="F30" s="140" t="s">
        <v>76</v>
      </c>
      <c r="G30" s="141">
        <v>1</v>
      </c>
      <c r="H30" s="142"/>
      <c r="I30" s="146">
        <f t="shared" si="0"/>
        <v>0</v>
      </c>
      <c r="J30" s="196"/>
    </row>
    <row r="31" spans="1:10" x14ac:dyDescent="0.2">
      <c r="A31" s="175"/>
      <c r="B31" s="182"/>
      <c r="C31" s="182"/>
      <c r="D31" s="192"/>
      <c r="E31" s="159" t="s">
        <v>94</v>
      </c>
      <c r="F31" s="182"/>
      <c r="G31" s="195"/>
      <c r="H31" s="195"/>
      <c r="I31" s="147">
        <f>SUBTOTAL(9,I14:I30)</f>
        <v>0</v>
      </c>
      <c r="J31" s="180"/>
    </row>
  </sheetData>
  <sheetProtection formatCells="0" formatColumns="0" formatRows="0" insertColumns="0" insertRows="0" insertHyperlinks="0" deleteColumns="0" deleteRows="0" sort="0" autoFilter="0" pivotTables="0"/>
  <mergeCells count="4">
    <mergeCell ref="C3:E3"/>
    <mergeCell ref="C7:E7"/>
    <mergeCell ref="C8:D8"/>
    <mergeCell ref="C9:D9"/>
  </mergeCells>
  <printOptions horizontalCentered="1"/>
  <pageMargins left="0.59055118110236227" right="0.59055118110236227" top="0.59055118110236227" bottom="0.59055118110236227" header="0.51181102362204722" footer="0.51181102362204722"/>
  <pageSetup paperSize="9" scale="56" fitToHeight="999" orientation="landscape" errors="blank"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4"/>
  <dimension ref="A1"/>
  <sheetViews>
    <sheetView workbookViewId="0"/>
  </sheetViews>
  <sheetFormatPr defaultRowHeight="12.75" x14ac:dyDescent="0.2"/>
  <sheetData/>
  <sheetProtection formatCells="0" formatColumns="0" formatRows="0" insertColumns="0" insertRows="0" insertHyperlinks="0" deleteColumns="0" deleteRows="0" sort="0" autoFilter="0" pivotTables="0"/>
  <customSheetViews>
    <customSheetView guid="{D6CFA044-0C8C-4ECE-96A2-AFF3DD5E0425}" state="hidden">
      <pageMargins left="0.69999998807907104" right="0.69999998807907104" top="0.75" bottom="0.75" header="0.30000001192092896" footer="0.30000001192092896"/>
      <pageSetup errors="blank"/>
    </customSheetView>
    <customSheetView guid="{82B4F4D9-5370-4303-A97E-2A49E01AF629}" state="hidden">
      <pageMargins left="0.69999998807907104" right="0.69999998807907104" top="0.75" bottom="0.75" header="0.30000001192092896" footer="0.30000001192092896"/>
      <pageSetup errors="blank"/>
    </customSheetView>
    <customSheetView guid="{65E3123D-ED26-44E3-A414-09EEEF825484}" state="hidden">
      <pageMargins left="0.69999998807907104" right="0.69999998807907104" top="0.75" bottom="0.75" header="0.30000001192092896" footer="0.30000001192092896"/>
      <pageSetup errors="blank"/>
    </customSheetView>
  </customSheetViews>
  <pageMargins left="0.69999998807907104" right="0.69999998807907104" top="0.75" bottom="0.75" header="0.30000001192092896" footer="0.30000001192092896"/>
  <pageSetup errors="blank"/>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file>

<file path=customXml/itemProps1.xml><?xml version="1.0" encoding="utf-8"?>
<ds:datastoreItem xmlns:ds="http://schemas.openxmlformats.org/officeDocument/2006/customXml" ds:itemID="{1A117082-AE84-45DC-B4B1-E854891D3B4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5</vt:i4>
      </vt:variant>
    </vt:vector>
  </HeadingPairs>
  <TitlesOfParts>
    <vt:vector size="10" baseType="lpstr">
      <vt:lpstr>Krycí list</vt:lpstr>
      <vt:lpstr>Rekapitulace</vt:lpstr>
      <vt:lpstr>AVT</vt:lpstr>
      <vt:lpstr>Nábytek</vt:lpstr>
      <vt:lpstr>#Figury</vt:lpstr>
      <vt:lpstr>AVT!Názvy_tisku</vt:lpstr>
      <vt:lpstr>Nábytek!Názvy_tisku</vt:lpstr>
      <vt:lpstr>Rekapitulace!Názvy_tisku</vt:lpstr>
      <vt:lpstr>AVT!Oblast_tisku</vt:lpstr>
      <vt:lpstr>Nábytek!Oblast_tisku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Luci</dc:creator>
  <cp:lastModifiedBy>Bartośová Kristýna</cp:lastModifiedBy>
  <cp:lastPrinted>2019-11-21T13:12:23Z</cp:lastPrinted>
  <dcterms:created xsi:type="dcterms:W3CDTF">2006-04-27T05:25:48Z</dcterms:created>
  <dcterms:modified xsi:type="dcterms:W3CDTF">2025-03-20T11:11:59Z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Function Literals">
    <vt:lpwstr>\	;	;	{	}	[@[{0}]]	1029	1029</vt:lpwstr>
  </property>
</Properties>
</file>